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9315" windowHeight="1320" firstSheet="2" activeTab="3"/>
  </bookViews>
  <sheets>
    <sheet name="Presentación" sheetId="7" r:id="rId1"/>
    <sheet name="Generales" sheetId="9" r:id="rId2"/>
    <sheet name="Códigos" sheetId="4" r:id="rId3"/>
    <sheet name="B.G." sheetId="1" r:id="rId4"/>
    <sheet name="Registro" sheetId="5" r:id="rId5"/>
    <sheet name="Calculo" sheetId="8" r:id="rId6"/>
    <sheet name="HOJA" sheetId="3" r:id="rId7"/>
    <sheet name="E.S.F." sheetId="2" r:id="rId8"/>
  </sheets>
  <calcPr calcId="144525"/>
</workbook>
</file>

<file path=xl/calcChain.xml><?xml version="1.0" encoding="utf-8"?>
<calcChain xmlns="http://schemas.openxmlformats.org/spreadsheetml/2006/main">
  <c r="I137" i="5" l="1"/>
  <c r="H136" i="5"/>
  <c r="H80" i="5"/>
  <c r="H56" i="5"/>
  <c r="I55" i="5"/>
  <c r="C16" i="8"/>
  <c r="H28" i="5"/>
  <c r="I27" i="5"/>
  <c r="B208" i="5" l="1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C4" i="3" l="1"/>
  <c r="C43" i="3"/>
  <c r="C32" i="8"/>
  <c r="C34" i="8" s="1"/>
  <c r="B84" i="5"/>
  <c r="C4" i="2" l="1"/>
  <c r="C122" i="3"/>
  <c r="C114" i="3"/>
  <c r="C123" i="3" s="1"/>
  <c r="C99" i="3"/>
  <c r="C72" i="3"/>
  <c r="C70" i="3"/>
  <c r="C68" i="3"/>
  <c r="C66" i="3"/>
  <c r="C60" i="3"/>
  <c r="C57" i="3"/>
  <c r="C55" i="3"/>
  <c r="C48" i="3"/>
  <c r="C46" i="3"/>
  <c r="C39" i="3"/>
  <c r="C37" i="3"/>
  <c r="C33" i="3"/>
  <c r="C29" i="3"/>
  <c r="C23" i="3"/>
  <c r="C19" i="3"/>
  <c r="C11" i="3"/>
  <c r="C7" i="3"/>
  <c r="C41" i="3" s="1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C23" i="8"/>
  <c r="C25" i="8" s="1"/>
  <c r="C17" i="8"/>
  <c r="C7" i="8"/>
  <c r="C9" i="8" s="1"/>
  <c r="C87" i="1"/>
  <c r="C51" i="1" s="1"/>
  <c r="C53" i="3" s="1"/>
  <c r="C85" i="1"/>
  <c r="C86" i="1" s="1"/>
  <c r="C50" i="1" s="1"/>
  <c r="C81" i="1"/>
  <c r="C71" i="1"/>
  <c r="C69" i="1"/>
  <c r="C58" i="1"/>
  <c r="C55" i="1"/>
  <c r="C53" i="1"/>
  <c r="C46" i="1"/>
  <c r="C44" i="1"/>
  <c r="C41" i="1"/>
  <c r="C37" i="1"/>
  <c r="C35" i="1"/>
  <c r="C31" i="1"/>
  <c r="I28" i="1"/>
  <c r="C27" i="1"/>
  <c r="C21" i="1"/>
  <c r="C17" i="1"/>
  <c r="C10" i="1"/>
  <c r="C6" i="1"/>
  <c r="C3" i="1"/>
  <c r="C39" i="1" s="1"/>
  <c r="C4" i="9"/>
  <c r="C52" i="3" l="1"/>
  <c r="C51" i="3" s="1"/>
  <c r="C49" i="1"/>
  <c r="C60" i="1"/>
  <c r="C88" i="1"/>
  <c r="I121" i="3"/>
  <c r="G121" i="3"/>
  <c r="E121" i="3"/>
  <c r="I120" i="3"/>
  <c r="G120" i="3"/>
  <c r="E120" i="3"/>
  <c r="I119" i="3"/>
  <c r="G119" i="3"/>
  <c r="E119" i="3"/>
  <c r="I118" i="3"/>
  <c r="G118" i="3"/>
  <c r="E118" i="3"/>
  <c r="I117" i="3"/>
  <c r="G117" i="3"/>
  <c r="E117" i="3"/>
  <c r="I116" i="3"/>
  <c r="G116" i="3"/>
  <c r="E116" i="3"/>
  <c r="I115" i="3"/>
  <c r="G115" i="3"/>
  <c r="E115" i="3"/>
  <c r="I113" i="3"/>
  <c r="G113" i="3"/>
  <c r="E113" i="3"/>
  <c r="I112" i="3"/>
  <c r="G112" i="3"/>
  <c r="E112" i="3"/>
  <c r="I111" i="3"/>
  <c r="G111" i="3"/>
  <c r="E111" i="3"/>
  <c r="I110" i="3"/>
  <c r="G110" i="3"/>
  <c r="E110" i="3"/>
  <c r="I109" i="3"/>
  <c r="G109" i="3"/>
  <c r="E109" i="3"/>
  <c r="I108" i="3"/>
  <c r="G108" i="3"/>
  <c r="E108" i="3"/>
  <c r="I107" i="3"/>
  <c r="G107" i="3"/>
  <c r="E107" i="3"/>
  <c r="I106" i="3"/>
  <c r="G106" i="3"/>
  <c r="E106" i="3"/>
  <c r="I105" i="3"/>
  <c r="G105" i="3"/>
  <c r="E105" i="3"/>
  <c r="I104" i="3"/>
  <c r="G104" i="3"/>
  <c r="E104" i="3"/>
  <c r="I103" i="3"/>
  <c r="G103" i="3"/>
  <c r="E103" i="3"/>
  <c r="I102" i="3"/>
  <c r="G102" i="3"/>
  <c r="E102" i="3"/>
  <c r="I101" i="3"/>
  <c r="G101" i="3"/>
  <c r="E101" i="3"/>
  <c r="I100" i="3"/>
  <c r="G100" i="3"/>
  <c r="E100" i="3"/>
  <c r="I98" i="3"/>
  <c r="G98" i="3"/>
  <c r="E98" i="3"/>
  <c r="I97" i="3"/>
  <c r="G97" i="3"/>
  <c r="E97" i="3"/>
  <c r="I96" i="3"/>
  <c r="G96" i="3"/>
  <c r="E96" i="3"/>
  <c r="I95" i="3"/>
  <c r="G95" i="3"/>
  <c r="E95" i="3"/>
  <c r="I94" i="3"/>
  <c r="G94" i="3"/>
  <c r="E94" i="3"/>
  <c r="I93" i="3"/>
  <c r="G93" i="3"/>
  <c r="E93" i="3"/>
  <c r="I92" i="3"/>
  <c r="G92" i="3"/>
  <c r="E92" i="3"/>
  <c r="I91" i="3"/>
  <c r="H121" i="3"/>
  <c r="F121" i="3"/>
  <c r="D121" i="3"/>
  <c r="H120" i="3"/>
  <c r="F120" i="3"/>
  <c r="D120" i="3"/>
  <c r="H119" i="3"/>
  <c r="F119" i="3"/>
  <c r="D119" i="3"/>
  <c r="H118" i="3"/>
  <c r="F118" i="3"/>
  <c r="D118" i="3"/>
  <c r="H117" i="3"/>
  <c r="F117" i="3"/>
  <c r="D117" i="3"/>
  <c r="H116" i="3"/>
  <c r="F116" i="3"/>
  <c r="D116" i="3"/>
  <c r="H115" i="3"/>
  <c r="F115" i="3"/>
  <c r="D115" i="3"/>
  <c r="H113" i="3"/>
  <c r="F113" i="3"/>
  <c r="D113" i="3"/>
  <c r="H112" i="3"/>
  <c r="F112" i="3"/>
  <c r="D112" i="3"/>
  <c r="H111" i="3"/>
  <c r="F111" i="3"/>
  <c r="D111" i="3"/>
  <c r="H110" i="3"/>
  <c r="F110" i="3"/>
  <c r="D110" i="3"/>
  <c r="H109" i="3"/>
  <c r="F109" i="3"/>
  <c r="D109" i="3"/>
  <c r="H108" i="3"/>
  <c r="F108" i="3"/>
  <c r="D108" i="3"/>
  <c r="H107" i="3"/>
  <c r="F107" i="3"/>
  <c r="D107" i="3"/>
  <c r="H106" i="3"/>
  <c r="F106" i="3"/>
  <c r="D106" i="3"/>
  <c r="H105" i="3"/>
  <c r="F105" i="3"/>
  <c r="D105" i="3"/>
  <c r="H104" i="3"/>
  <c r="F104" i="3"/>
  <c r="D104" i="3"/>
  <c r="H103" i="3"/>
  <c r="F103" i="3"/>
  <c r="D103" i="3"/>
  <c r="H102" i="3"/>
  <c r="F102" i="3"/>
  <c r="D102" i="3"/>
  <c r="H101" i="3"/>
  <c r="F101" i="3"/>
  <c r="D101" i="3"/>
  <c r="H100" i="3"/>
  <c r="F100" i="3"/>
  <c r="D100" i="3"/>
  <c r="H98" i="3"/>
  <c r="F98" i="3"/>
  <c r="D98" i="3"/>
  <c r="H97" i="3"/>
  <c r="F97" i="3"/>
  <c r="D97" i="3"/>
  <c r="H96" i="3"/>
  <c r="F96" i="3"/>
  <c r="D96" i="3"/>
  <c r="H95" i="3"/>
  <c r="F95" i="3"/>
  <c r="D95" i="3"/>
  <c r="H94" i="3"/>
  <c r="F94" i="3"/>
  <c r="D94" i="3"/>
  <c r="H93" i="3"/>
  <c r="F93" i="3"/>
  <c r="H92" i="3"/>
  <c r="D92" i="3"/>
  <c r="G91" i="3"/>
  <c r="E91" i="3"/>
  <c r="I90" i="3"/>
  <c r="G90" i="3"/>
  <c r="E90" i="3"/>
  <c r="I89" i="3"/>
  <c r="G89" i="3"/>
  <c r="E89" i="3"/>
  <c r="I88" i="3"/>
  <c r="G88" i="3"/>
  <c r="E88" i="3"/>
  <c r="I87" i="3"/>
  <c r="G87" i="3"/>
  <c r="E87" i="3"/>
  <c r="I86" i="3"/>
  <c r="G86" i="3"/>
  <c r="E86" i="3"/>
  <c r="I85" i="3"/>
  <c r="G85" i="3"/>
  <c r="E85" i="3"/>
  <c r="I84" i="3"/>
  <c r="G84" i="3"/>
  <c r="E84" i="3"/>
  <c r="I83" i="3"/>
  <c r="G83" i="3"/>
  <c r="E83" i="3"/>
  <c r="I82" i="3"/>
  <c r="G82" i="3"/>
  <c r="E82" i="3"/>
  <c r="I81" i="3"/>
  <c r="G81" i="3"/>
  <c r="E81" i="3"/>
  <c r="I80" i="3"/>
  <c r="G80" i="3"/>
  <c r="E80" i="3"/>
  <c r="I79" i="3"/>
  <c r="G79" i="3"/>
  <c r="E79" i="3"/>
  <c r="I78" i="3"/>
  <c r="G78" i="3"/>
  <c r="E78" i="3"/>
  <c r="I77" i="3"/>
  <c r="G77" i="3"/>
  <c r="E77" i="3"/>
  <c r="I76" i="3"/>
  <c r="G76" i="3"/>
  <c r="E76" i="3"/>
  <c r="I73" i="3"/>
  <c r="G73" i="3"/>
  <c r="E73" i="3"/>
  <c r="I71" i="3"/>
  <c r="G71" i="3"/>
  <c r="E71" i="3"/>
  <c r="I69" i="3"/>
  <c r="G69" i="3"/>
  <c r="E69" i="3"/>
  <c r="I67" i="3"/>
  <c r="G67" i="3"/>
  <c r="E67" i="3"/>
  <c r="I65" i="3"/>
  <c r="G65" i="3"/>
  <c r="E65" i="3"/>
  <c r="I63" i="3"/>
  <c r="G63" i="3"/>
  <c r="E63" i="3"/>
  <c r="I61" i="3"/>
  <c r="G61" i="3"/>
  <c r="E61" i="3"/>
  <c r="I59" i="3"/>
  <c r="G59" i="3"/>
  <c r="E59" i="3"/>
  <c r="I58" i="3"/>
  <c r="G58" i="3"/>
  <c r="E58" i="3"/>
  <c r="I56" i="3"/>
  <c r="G56" i="3"/>
  <c r="E56" i="3"/>
  <c r="I54" i="3"/>
  <c r="G54" i="3"/>
  <c r="E54" i="3"/>
  <c r="I53" i="3"/>
  <c r="G53" i="3"/>
  <c r="E53" i="3"/>
  <c r="I52" i="3"/>
  <c r="G52" i="3"/>
  <c r="D93" i="3"/>
  <c r="F92" i="3"/>
  <c r="H91" i="3"/>
  <c r="F91" i="3"/>
  <c r="D91" i="3"/>
  <c r="H90" i="3"/>
  <c r="F90" i="3"/>
  <c r="D90" i="3"/>
  <c r="H89" i="3"/>
  <c r="F89" i="3"/>
  <c r="D89" i="3"/>
  <c r="H88" i="3"/>
  <c r="F88" i="3"/>
  <c r="D88" i="3"/>
  <c r="H87" i="3"/>
  <c r="F87" i="3"/>
  <c r="D87" i="3"/>
  <c r="H86" i="3"/>
  <c r="F86" i="3"/>
  <c r="D86" i="3"/>
  <c r="H85" i="3"/>
  <c r="F85" i="3"/>
  <c r="D85" i="3"/>
  <c r="H84" i="3"/>
  <c r="F84" i="3"/>
  <c r="D84" i="3"/>
  <c r="H83" i="3"/>
  <c r="F83" i="3"/>
  <c r="D83" i="3"/>
  <c r="H82" i="3"/>
  <c r="F82" i="3"/>
  <c r="D82" i="3"/>
  <c r="H81" i="3"/>
  <c r="F81" i="3"/>
  <c r="D81" i="3"/>
  <c r="H80" i="3"/>
  <c r="F80" i="3"/>
  <c r="D80" i="3"/>
  <c r="H79" i="3"/>
  <c r="F79" i="3"/>
  <c r="D79" i="3"/>
  <c r="H78" i="3"/>
  <c r="F78" i="3"/>
  <c r="D78" i="3"/>
  <c r="H77" i="3"/>
  <c r="F77" i="3"/>
  <c r="D77" i="3"/>
  <c r="H76" i="3"/>
  <c r="F76" i="3"/>
  <c r="D76" i="3"/>
  <c r="H73" i="3"/>
  <c r="H72" i="3" s="1"/>
  <c r="F73" i="3"/>
  <c r="F72" i="3" s="1"/>
  <c r="D73" i="3"/>
  <c r="D72" i="3" s="1"/>
  <c r="H71" i="3"/>
  <c r="F71" i="3"/>
  <c r="D71" i="3"/>
  <c r="D70" i="3" s="1"/>
  <c r="H69" i="3"/>
  <c r="H68" i="3" s="1"/>
  <c r="F69" i="3"/>
  <c r="F68" i="3" s="1"/>
  <c r="D69" i="3"/>
  <c r="D68" i="3" s="1"/>
  <c r="H67" i="3"/>
  <c r="H66" i="3" s="1"/>
  <c r="F67" i="3"/>
  <c r="F66" i="3" s="1"/>
  <c r="D67" i="3"/>
  <c r="H65" i="3"/>
  <c r="H64" i="3" s="1"/>
  <c r="F65" i="3"/>
  <c r="F64" i="3" s="1"/>
  <c r="D65" i="3"/>
  <c r="H63" i="3"/>
  <c r="F63" i="3"/>
  <c r="D63" i="3"/>
  <c r="H61" i="3"/>
  <c r="H60" i="3" s="1"/>
  <c r="F61" i="3"/>
  <c r="F60" i="3" s="1"/>
  <c r="D61" i="3"/>
  <c r="H59" i="3"/>
  <c r="F59" i="3"/>
  <c r="D59" i="3"/>
  <c r="H58" i="3"/>
  <c r="F58" i="3"/>
  <c r="D58" i="3"/>
  <c r="H56" i="3"/>
  <c r="F56" i="3"/>
  <c r="F55" i="3" s="1"/>
  <c r="D56" i="3"/>
  <c r="D55" i="3" s="1"/>
  <c r="H54" i="3"/>
  <c r="F54" i="3"/>
  <c r="D54" i="3"/>
  <c r="H53" i="3"/>
  <c r="F53" i="3"/>
  <c r="D53" i="3"/>
  <c r="F52" i="3"/>
  <c r="D52" i="3"/>
  <c r="H50" i="3"/>
  <c r="F50" i="3"/>
  <c r="D50" i="3"/>
  <c r="H49" i="3"/>
  <c r="F49" i="3"/>
  <c r="D49" i="3"/>
  <c r="H47" i="3"/>
  <c r="F47" i="3"/>
  <c r="F46" i="3" s="1"/>
  <c r="D47" i="3"/>
  <c r="D46" i="3" s="1"/>
  <c r="H45" i="3"/>
  <c r="F45" i="3"/>
  <c r="D45" i="3"/>
  <c r="H44" i="3"/>
  <c r="F44" i="3"/>
  <c r="D44" i="3"/>
  <c r="H42" i="3"/>
  <c r="F42" i="3"/>
  <c r="D42" i="3"/>
  <c r="H40" i="3"/>
  <c r="H39" i="3" s="1"/>
  <c r="F40" i="3"/>
  <c r="F39" i="3" s="1"/>
  <c r="D40" i="3"/>
  <c r="D39" i="3" s="1"/>
  <c r="H38" i="3"/>
  <c r="H37" i="3" s="1"/>
  <c r="F38" i="3"/>
  <c r="F37" i="3" s="1"/>
  <c r="D38" i="3"/>
  <c r="D37" i="3" s="1"/>
  <c r="H36" i="3"/>
  <c r="F36" i="3"/>
  <c r="D36" i="3"/>
  <c r="H35" i="3"/>
  <c r="F35" i="3"/>
  <c r="D35" i="3"/>
  <c r="H34" i="3"/>
  <c r="F34" i="3"/>
  <c r="D34" i="3"/>
  <c r="H32" i="3"/>
  <c r="F32" i="3"/>
  <c r="D32" i="3"/>
  <c r="H31" i="3"/>
  <c r="F31" i="3"/>
  <c r="D31" i="3"/>
  <c r="H30" i="3"/>
  <c r="F30" i="3"/>
  <c r="D30" i="3"/>
  <c r="H28" i="3"/>
  <c r="F28" i="3"/>
  <c r="D28" i="3"/>
  <c r="H27" i="3"/>
  <c r="F27" i="3"/>
  <c r="D27" i="3"/>
  <c r="H26" i="3"/>
  <c r="F26" i="3"/>
  <c r="D26" i="3"/>
  <c r="H25" i="3"/>
  <c r="F25" i="3"/>
  <c r="D25" i="3"/>
  <c r="H24" i="3"/>
  <c r="F24" i="3"/>
  <c r="D24" i="3"/>
  <c r="H22" i="3"/>
  <c r="F22" i="3"/>
  <c r="D22" i="3"/>
  <c r="H21" i="3"/>
  <c r="F21" i="3"/>
  <c r="D21" i="3"/>
  <c r="H20" i="3"/>
  <c r="F20" i="3"/>
  <c r="D20" i="3"/>
  <c r="H18" i="3"/>
  <c r="F18" i="3"/>
  <c r="D18" i="3"/>
  <c r="H17" i="3"/>
  <c r="F17" i="3"/>
  <c r="D17" i="3"/>
  <c r="H16" i="3"/>
  <c r="F16" i="3"/>
  <c r="D16" i="3"/>
  <c r="H15" i="3"/>
  <c r="F15" i="3"/>
  <c r="D15" i="3"/>
  <c r="H14" i="3"/>
  <c r="F14" i="3"/>
  <c r="D14" i="3"/>
  <c r="H13" i="3"/>
  <c r="F13" i="3"/>
  <c r="D13" i="3"/>
  <c r="H12" i="3"/>
  <c r="F12" i="3"/>
  <c r="D12" i="3"/>
  <c r="H10" i="3"/>
  <c r="F10" i="3"/>
  <c r="D10" i="3"/>
  <c r="H9" i="3"/>
  <c r="F9" i="3"/>
  <c r="D9" i="3"/>
  <c r="H8" i="3"/>
  <c r="F8" i="3"/>
  <c r="D8" i="3"/>
  <c r="H6" i="3"/>
  <c r="F6" i="3"/>
  <c r="D6" i="3"/>
  <c r="H5" i="3"/>
  <c r="F5" i="3"/>
  <c r="D5" i="3"/>
  <c r="I10" i="3"/>
  <c r="E10" i="3"/>
  <c r="G9" i="3"/>
  <c r="I8" i="3"/>
  <c r="E8" i="3"/>
  <c r="G6" i="3"/>
  <c r="I5" i="3"/>
  <c r="E5" i="3"/>
  <c r="H52" i="3"/>
  <c r="E52" i="3"/>
  <c r="I50" i="3"/>
  <c r="G50" i="3"/>
  <c r="E50" i="3"/>
  <c r="I49" i="3"/>
  <c r="G49" i="3"/>
  <c r="E49" i="3"/>
  <c r="I47" i="3"/>
  <c r="I46" i="3" s="1"/>
  <c r="G47" i="3"/>
  <c r="G46" i="3" s="1"/>
  <c r="E47" i="3"/>
  <c r="E46" i="3" s="1"/>
  <c r="I45" i="3"/>
  <c r="G45" i="3"/>
  <c r="E45" i="3"/>
  <c r="I44" i="3"/>
  <c r="G44" i="3"/>
  <c r="E44" i="3"/>
  <c r="I42" i="3"/>
  <c r="G42" i="3"/>
  <c r="E42" i="3"/>
  <c r="I40" i="3"/>
  <c r="I39" i="3" s="1"/>
  <c r="G40" i="3"/>
  <c r="G39" i="3" s="1"/>
  <c r="E40" i="3"/>
  <c r="E39" i="3" s="1"/>
  <c r="I38" i="3"/>
  <c r="I37" i="3" s="1"/>
  <c r="G38" i="3"/>
  <c r="G37" i="3" s="1"/>
  <c r="E38" i="3"/>
  <c r="E37" i="3" s="1"/>
  <c r="I36" i="3"/>
  <c r="G36" i="3"/>
  <c r="E36" i="3"/>
  <c r="I35" i="3"/>
  <c r="G35" i="3"/>
  <c r="E35" i="3"/>
  <c r="I34" i="3"/>
  <c r="G34" i="3"/>
  <c r="E34" i="3"/>
  <c r="I32" i="3"/>
  <c r="G32" i="3"/>
  <c r="E32" i="3"/>
  <c r="I31" i="3"/>
  <c r="G31" i="3"/>
  <c r="E31" i="3"/>
  <c r="I30" i="3"/>
  <c r="G30" i="3"/>
  <c r="E30" i="3"/>
  <c r="I28" i="3"/>
  <c r="G28" i="3"/>
  <c r="E28" i="3"/>
  <c r="I27" i="3"/>
  <c r="G27" i="3"/>
  <c r="E27" i="3"/>
  <c r="I26" i="3"/>
  <c r="G26" i="3"/>
  <c r="E26" i="3"/>
  <c r="I25" i="3"/>
  <c r="G25" i="3"/>
  <c r="E25" i="3"/>
  <c r="I24" i="3"/>
  <c r="G24" i="3"/>
  <c r="E24" i="3"/>
  <c r="I22" i="3"/>
  <c r="G22" i="3"/>
  <c r="E22" i="3"/>
  <c r="I21" i="3"/>
  <c r="G21" i="3"/>
  <c r="E21" i="3"/>
  <c r="I20" i="3"/>
  <c r="G20" i="3"/>
  <c r="E20" i="3"/>
  <c r="I18" i="3"/>
  <c r="G18" i="3"/>
  <c r="E18" i="3"/>
  <c r="I17" i="3"/>
  <c r="G17" i="3"/>
  <c r="E17" i="3"/>
  <c r="I16" i="3"/>
  <c r="G16" i="3"/>
  <c r="E16" i="3"/>
  <c r="I15" i="3"/>
  <c r="G15" i="3"/>
  <c r="E15" i="3"/>
  <c r="I14" i="3"/>
  <c r="G14" i="3"/>
  <c r="E14" i="3"/>
  <c r="I13" i="3"/>
  <c r="G13" i="3"/>
  <c r="E13" i="3"/>
  <c r="I12" i="3"/>
  <c r="G12" i="3"/>
  <c r="E12" i="3"/>
  <c r="G10" i="3"/>
  <c r="I9" i="3"/>
  <c r="E9" i="3"/>
  <c r="G8" i="3"/>
  <c r="I6" i="3"/>
  <c r="E6" i="3"/>
  <c r="G5" i="3"/>
  <c r="C74" i="3"/>
  <c r="C62" i="3"/>
  <c r="C75" i="3" s="1"/>
  <c r="G70" i="3"/>
  <c r="G55" i="3"/>
  <c r="E66" i="3"/>
  <c r="G64" i="3"/>
  <c r="E72" i="3"/>
  <c r="H70" i="3"/>
  <c r="I60" i="3"/>
  <c r="E60" i="3"/>
  <c r="H55" i="3"/>
  <c r="F70" i="3"/>
  <c r="D66" i="3"/>
  <c r="D64" i="3"/>
  <c r="G72" i="3"/>
  <c r="I70" i="3"/>
  <c r="E68" i="3"/>
  <c r="G66" i="3"/>
  <c r="I64" i="3"/>
  <c r="I55" i="3"/>
  <c r="H46" i="3"/>
  <c r="E70" i="3"/>
  <c r="I68" i="3"/>
  <c r="E64" i="3"/>
  <c r="I57" i="3"/>
  <c r="I72" i="3"/>
  <c r="G68" i="3"/>
  <c r="I66" i="3"/>
  <c r="G60" i="3"/>
  <c r="E55" i="3"/>
  <c r="C89" i="1" l="1"/>
  <c r="C64" i="1" s="1"/>
  <c r="D4" i="3"/>
  <c r="F48" i="3"/>
  <c r="G43" i="3"/>
  <c r="I4" i="3"/>
  <c r="G48" i="3"/>
  <c r="H4" i="3"/>
  <c r="E4" i="3"/>
  <c r="F4" i="3"/>
  <c r="G4" i="3"/>
  <c r="H7" i="3"/>
  <c r="E48" i="3"/>
  <c r="I48" i="3"/>
  <c r="H57" i="3"/>
  <c r="J82" i="3"/>
  <c r="C18" i="2" s="1"/>
  <c r="E51" i="3"/>
  <c r="J112" i="3"/>
  <c r="C52" i="2" s="1"/>
  <c r="I122" i="3"/>
  <c r="J118" i="3"/>
  <c r="C60" i="2" s="1"/>
  <c r="J102" i="3"/>
  <c r="C41" i="2" s="1"/>
  <c r="J83" i="3"/>
  <c r="C19" i="2" s="1"/>
  <c r="D48" i="3"/>
  <c r="J111" i="3"/>
  <c r="C51" i="2" s="1"/>
  <c r="J115" i="3"/>
  <c r="C57" i="2" s="1"/>
  <c r="D122" i="3"/>
  <c r="J121" i="3"/>
  <c r="C63" i="2" s="1"/>
  <c r="J59" i="3"/>
  <c r="J80" i="3"/>
  <c r="C16" i="2" s="1"/>
  <c r="I7" i="3"/>
  <c r="F57" i="3"/>
  <c r="J104" i="3"/>
  <c r="C43" i="2" s="1"/>
  <c r="G33" i="3"/>
  <c r="D43" i="3"/>
  <c r="J18" i="3"/>
  <c r="J90" i="3"/>
  <c r="C27" i="2" s="1"/>
  <c r="G19" i="3"/>
  <c r="H29" i="3"/>
  <c r="J87" i="3"/>
  <c r="C24" i="2" s="1"/>
  <c r="J109" i="3"/>
  <c r="C49" i="2" s="1"/>
  <c r="J91" i="3"/>
  <c r="C28" i="2" s="1"/>
  <c r="J101" i="3"/>
  <c r="C40" i="2" s="1"/>
  <c r="E74" i="3"/>
  <c r="J5" i="3"/>
  <c r="J25" i="3"/>
  <c r="J106" i="3"/>
  <c r="C45" i="2" s="1"/>
  <c r="H23" i="3"/>
  <c r="H43" i="3"/>
  <c r="D99" i="3"/>
  <c r="J98" i="3"/>
  <c r="C35" i="2" s="1"/>
  <c r="J44" i="3"/>
  <c r="J15" i="3"/>
  <c r="J67" i="3"/>
  <c r="J66" i="3" s="1"/>
  <c r="F29" i="3"/>
  <c r="J53" i="3"/>
  <c r="G57" i="3"/>
  <c r="G74" i="3"/>
  <c r="J79" i="3"/>
  <c r="C15" i="2" s="1"/>
  <c r="F114" i="3"/>
  <c r="J95" i="3"/>
  <c r="C32" i="2" s="1"/>
  <c r="J107" i="3"/>
  <c r="C47" i="2" s="1"/>
  <c r="J110" i="3"/>
  <c r="C50" i="2" s="1"/>
  <c r="G122" i="3"/>
  <c r="H19" i="3"/>
  <c r="J49" i="3"/>
  <c r="D19" i="3"/>
  <c r="I23" i="3"/>
  <c r="J31" i="3"/>
  <c r="J35" i="3"/>
  <c r="J50" i="3"/>
  <c r="I74" i="3"/>
  <c r="J92" i="3"/>
  <c r="C29" i="2" s="1"/>
  <c r="J103" i="3"/>
  <c r="C42" i="2" s="1"/>
  <c r="J6" i="3"/>
  <c r="D29" i="3"/>
  <c r="J8" i="3"/>
  <c r="J38" i="3"/>
  <c r="J37" i="3" s="1"/>
  <c r="I11" i="3"/>
  <c r="G11" i="3"/>
  <c r="E23" i="3"/>
  <c r="J26" i="3"/>
  <c r="F33" i="3"/>
  <c r="E11" i="3"/>
  <c r="J9" i="3"/>
  <c r="J16" i="3"/>
  <c r="H11" i="3"/>
  <c r="J22" i="3"/>
  <c r="G29" i="3"/>
  <c r="J36" i="3"/>
  <c r="D51" i="3"/>
  <c r="J63" i="3"/>
  <c r="J76" i="3"/>
  <c r="C12" i="2" s="1"/>
  <c r="J84" i="3"/>
  <c r="C20" i="2" s="1"/>
  <c r="E7" i="3"/>
  <c r="J14" i="3"/>
  <c r="J27" i="3"/>
  <c r="I29" i="3"/>
  <c r="J34" i="3"/>
  <c r="I33" i="3"/>
  <c r="G99" i="3"/>
  <c r="J113" i="3"/>
  <c r="C53" i="2" s="1"/>
  <c r="E122" i="3"/>
  <c r="H99" i="3"/>
  <c r="G114" i="3"/>
  <c r="J120" i="3"/>
  <c r="C62" i="2" s="1"/>
  <c r="D114" i="3"/>
  <c r="H114" i="3"/>
  <c r="J105" i="3"/>
  <c r="C44" i="2" s="1"/>
  <c r="J108" i="3"/>
  <c r="C48" i="2" s="1"/>
  <c r="J54" i="3"/>
  <c r="D57" i="3"/>
  <c r="H74" i="3"/>
  <c r="J86" i="3"/>
  <c r="C23" i="2" s="1"/>
  <c r="J94" i="3"/>
  <c r="C31" i="2" s="1"/>
  <c r="E114" i="3"/>
  <c r="I114" i="3"/>
  <c r="J117" i="3"/>
  <c r="C59" i="2" s="1"/>
  <c r="H122" i="3"/>
  <c r="J88" i="3"/>
  <c r="C25" i="2" s="1"/>
  <c r="J61" i="3"/>
  <c r="J60" i="3" s="1"/>
  <c r="I43" i="3"/>
  <c r="F19" i="3"/>
  <c r="D7" i="3"/>
  <c r="F51" i="3"/>
  <c r="E43" i="3"/>
  <c r="I99" i="3"/>
  <c r="J17" i="3"/>
  <c r="J96" i="3"/>
  <c r="C33" i="2" s="1"/>
  <c r="J30" i="3"/>
  <c r="E99" i="3"/>
  <c r="J58" i="3"/>
  <c r="J45" i="3"/>
  <c r="J100" i="3"/>
  <c r="C39" i="2" s="1"/>
  <c r="E19" i="3"/>
  <c r="F43" i="3"/>
  <c r="H51" i="3"/>
  <c r="F11" i="3"/>
  <c r="J73" i="3"/>
  <c r="J72" i="3" s="1"/>
  <c r="J78" i="3"/>
  <c r="C14" i="2" s="1"/>
  <c r="J81" i="3"/>
  <c r="C17" i="2" s="1"/>
  <c r="J89" i="3"/>
  <c r="C26" i="2" s="1"/>
  <c r="J97" i="3"/>
  <c r="C34" i="2" s="1"/>
  <c r="F122" i="3"/>
  <c r="E57" i="3"/>
  <c r="H33" i="3"/>
  <c r="J42" i="3"/>
  <c r="D74" i="3"/>
  <c r="E33" i="3"/>
  <c r="D11" i="3"/>
  <c r="J119" i="3"/>
  <c r="C61" i="2" s="1"/>
  <c r="J47" i="3"/>
  <c r="J46" i="3" s="1"/>
  <c r="D60" i="3"/>
  <c r="J20" i="3"/>
  <c r="J56" i="3"/>
  <c r="J55" i="3" s="1"/>
  <c r="J12" i="3"/>
  <c r="J52" i="3"/>
  <c r="J21" i="3"/>
  <c r="J71" i="3"/>
  <c r="J70" i="3" s="1"/>
  <c r="G23" i="3"/>
  <c r="J28" i="3"/>
  <c r="G51" i="3"/>
  <c r="G7" i="3"/>
  <c r="I19" i="3"/>
  <c r="F23" i="3"/>
  <c r="J40" i="3"/>
  <c r="J39" i="3" s="1"/>
  <c r="J13" i="3"/>
  <c r="F99" i="3"/>
  <c r="J116" i="3"/>
  <c r="C58" i="2" s="1"/>
  <c r="J65" i="3"/>
  <c r="J64" i="3" s="1"/>
  <c r="J32" i="3"/>
  <c r="J24" i="3"/>
  <c r="J10" i="3"/>
  <c r="J69" i="3"/>
  <c r="J68" i="3" s="1"/>
  <c r="I51" i="3"/>
  <c r="H48" i="3"/>
  <c r="D23" i="3"/>
  <c r="E29" i="3"/>
  <c r="J77" i="3"/>
  <c r="C13" i="2" s="1"/>
  <c r="J85" i="3"/>
  <c r="C22" i="2" s="1"/>
  <c r="J93" i="3"/>
  <c r="C30" i="2" s="1"/>
  <c r="D33" i="3"/>
  <c r="F7" i="3"/>
  <c r="F74" i="3"/>
  <c r="C65" i="1" l="1"/>
  <c r="C90" i="1"/>
  <c r="C66" i="1" s="1"/>
  <c r="C67" i="1" s="1"/>
  <c r="J57" i="3"/>
  <c r="J4" i="3"/>
  <c r="I123" i="3"/>
  <c r="D123" i="3"/>
  <c r="G62" i="3"/>
  <c r="G75" i="3" s="1"/>
  <c r="C54" i="2"/>
  <c r="F123" i="3"/>
  <c r="E62" i="3"/>
  <c r="E75" i="3" s="1"/>
  <c r="J48" i="3"/>
  <c r="H62" i="3"/>
  <c r="H75" i="3" s="1"/>
  <c r="D62" i="3"/>
  <c r="D75" i="3" s="1"/>
  <c r="J43" i="3"/>
  <c r="H41" i="3"/>
  <c r="J51" i="3"/>
  <c r="G123" i="3"/>
  <c r="J19" i="3"/>
  <c r="E123" i="3"/>
  <c r="J7" i="3"/>
  <c r="J33" i="3"/>
  <c r="F41" i="3"/>
  <c r="I41" i="3"/>
  <c r="E41" i="3"/>
  <c r="C46" i="2"/>
  <c r="J23" i="3"/>
  <c r="F62" i="3"/>
  <c r="F75" i="3" s="1"/>
  <c r="J122" i="3"/>
  <c r="C36" i="2"/>
  <c r="H123" i="3"/>
  <c r="C64" i="2"/>
  <c r="I62" i="3"/>
  <c r="I75" i="3" s="1"/>
  <c r="C21" i="2"/>
  <c r="J114" i="3"/>
  <c r="D41" i="3"/>
  <c r="J11" i="3"/>
  <c r="G41" i="3"/>
  <c r="J74" i="3"/>
  <c r="J99" i="3"/>
  <c r="J29" i="3"/>
  <c r="C72" i="1" l="1"/>
  <c r="C73" i="1" s="1"/>
  <c r="C75" i="1" s="1"/>
  <c r="C37" i="2"/>
  <c r="J62" i="3"/>
  <c r="J75" i="3" s="1"/>
  <c r="C55" i="2"/>
  <c r="C65" i="2" s="1"/>
  <c r="J41" i="3"/>
  <c r="J123" i="3"/>
  <c r="C67" i="2" l="1"/>
</calcChain>
</file>

<file path=xl/comments1.xml><?xml version="1.0" encoding="utf-8"?>
<comments xmlns="http://schemas.openxmlformats.org/spreadsheetml/2006/main">
  <authors>
    <author>familia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familia:</t>
        </r>
        <r>
          <rPr>
            <sz val="9"/>
            <color indexed="81"/>
            <rFont val="Tahoma"/>
            <family val="2"/>
          </rPr>
          <t xml:space="preserve">
E:  error anterior
R: Se reclasifica
A: Se ajusta</t>
        </r>
      </text>
    </comment>
  </commentList>
</comments>
</file>

<file path=xl/sharedStrings.xml><?xml version="1.0" encoding="utf-8"?>
<sst xmlns="http://schemas.openxmlformats.org/spreadsheetml/2006/main" count="2282" uniqueCount="1874">
  <si>
    <t>Activo</t>
  </si>
  <si>
    <t>Disponible</t>
  </si>
  <si>
    <t>Caja Menor</t>
  </si>
  <si>
    <t>Banco A</t>
  </si>
  <si>
    <t>Inversiones</t>
  </si>
  <si>
    <t>Certificado de depósito a término</t>
  </si>
  <si>
    <t>Deudores</t>
  </si>
  <si>
    <t>Clientes</t>
  </si>
  <si>
    <t>Anticipos gastos de viajes - Empleados</t>
  </si>
  <si>
    <t>Anticipos - Compra de PPYE</t>
  </si>
  <si>
    <t>Reclamaciones a aseguradoras</t>
  </si>
  <si>
    <t>Préstamos a terceros</t>
  </si>
  <si>
    <t>- Provisión general</t>
  </si>
  <si>
    <t>Inventarios</t>
  </si>
  <si>
    <t>Materia prima</t>
  </si>
  <si>
    <t>Producto en proceso</t>
  </si>
  <si>
    <t>Cultivos en desarrollo</t>
  </si>
  <si>
    <t>producto terminado</t>
  </si>
  <si>
    <t>Semovientes</t>
  </si>
  <si>
    <t>Materiales, respuestos y accesorios</t>
  </si>
  <si>
    <t>Propiedades planta y equipo</t>
  </si>
  <si>
    <t>Construcciones y edificaciones</t>
  </si>
  <si>
    <t>Maquinaria</t>
  </si>
  <si>
    <t>Equipo de oficina</t>
  </si>
  <si>
    <t>Depreciación acumulada</t>
  </si>
  <si>
    <t>Diferidos</t>
  </si>
  <si>
    <t>Gastos pagados por anticipados- Seguros</t>
  </si>
  <si>
    <t xml:space="preserve">Otros activos </t>
  </si>
  <si>
    <t>Bienes de arte y cultura</t>
  </si>
  <si>
    <t>Valorizaciones</t>
  </si>
  <si>
    <t>TOTAL ACTIVO</t>
  </si>
  <si>
    <t>PATRMONIO</t>
  </si>
  <si>
    <t>Capital social</t>
  </si>
  <si>
    <t>Reservas</t>
  </si>
  <si>
    <t>Resultados del ejercicio</t>
  </si>
  <si>
    <t>Resultados  acumulados</t>
  </si>
  <si>
    <t>Superávit por valorizaciones</t>
  </si>
  <si>
    <t>Bancos nacionales</t>
  </si>
  <si>
    <t>Proveedores</t>
  </si>
  <si>
    <t>Proveedores nacionales</t>
  </si>
  <si>
    <t>Cuentas por pagar</t>
  </si>
  <si>
    <t>Acreedores</t>
  </si>
  <si>
    <t>Impuestos gravámenes y tasas</t>
  </si>
  <si>
    <t>Renta y complementarios</t>
  </si>
  <si>
    <t>Impuestos a las ventas por pagar</t>
  </si>
  <si>
    <t>Obligaciones laborales</t>
  </si>
  <si>
    <t>Pasivos estimados y provisiones</t>
  </si>
  <si>
    <t>Para costos y gastos</t>
  </si>
  <si>
    <t>TOTAL PASIVO</t>
  </si>
  <si>
    <t>Propiedades, planta y equipo</t>
  </si>
  <si>
    <t>PATRIMONIO</t>
  </si>
  <si>
    <t>BALANCE GENERAL</t>
  </si>
  <si>
    <t>TOTAL PATRIMONIO</t>
  </si>
  <si>
    <t>TOTAL PASIVO + PATRIMONIO</t>
  </si>
  <si>
    <t xml:space="preserve">PASIVO  </t>
  </si>
  <si>
    <t>Débito</t>
  </si>
  <si>
    <t>Crédito</t>
  </si>
  <si>
    <t>Balance bajo COLGAAP</t>
  </si>
  <si>
    <t>Ajustes por errores en Col PCGA</t>
  </si>
  <si>
    <t>NIIF</t>
  </si>
  <si>
    <t>Reclasificaciones por corversión a NIIF</t>
  </si>
  <si>
    <t>Ajustes por conversión a NIIF</t>
  </si>
  <si>
    <t>Intangibles</t>
  </si>
  <si>
    <t>Marca formada</t>
  </si>
  <si>
    <t>Patente Adquirida</t>
  </si>
  <si>
    <t>Plusvalía</t>
  </si>
  <si>
    <t>Código</t>
  </si>
  <si>
    <t>Nombre de la cuenta</t>
  </si>
  <si>
    <t>DÉBITO</t>
  </si>
  <si>
    <t>CRÉDITO</t>
  </si>
  <si>
    <t>TIPO</t>
  </si>
  <si>
    <t>OBSERVACIÓN</t>
  </si>
  <si>
    <t xml:space="preserve"> B</t>
  </si>
  <si>
    <t>C</t>
  </si>
  <si>
    <t>A</t>
  </si>
  <si>
    <t xml:space="preserve">Este valor ya fue gastado </t>
  </si>
  <si>
    <t>Total</t>
  </si>
  <si>
    <t>El valor  razonable de la patente es de 10.000 u.m.</t>
  </si>
  <si>
    <t>No es recuperable</t>
  </si>
  <si>
    <t>Se pagará todo en dos años, no tiene tasa de interes, la tasa de mercado es 12%</t>
  </si>
  <si>
    <t>Activo Biológico al costo ( no tiene valor razonable)</t>
  </si>
  <si>
    <t>Activos biologicos al valor razonables</t>
  </si>
  <si>
    <t>Se reclasifica a plusvalía y se sigue llevando el mismo valor</t>
  </si>
  <si>
    <t>Se elimina</t>
  </si>
  <si>
    <t>Error</t>
  </si>
  <si>
    <t>Reclasifica</t>
  </si>
  <si>
    <t>AUTOR</t>
  </si>
  <si>
    <t>CARLOS AUGUSTO RINCÓN SOTO</t>
  </si>
  <si>
    <t>Docente USB Cali</t>
  </si>
  <si>
    <t>Maestría en Gestión y Desarrollo de Proyectos</t>
  </si>
  <si>
    <t>Maestría en Contabilidad</t>
  </si>
  <si>
    <t>Seminario de Adopción por primera vez</t>
  </si>
  <si>
    <t>ESFA</t>
  </si>
  <si>
    <t>Hay un faltante de 50 u.m. cobrar a trabajador - Responsable</t>
  </si>
  <si>
    <t>Ajuste</t>
  </si>
  <si>
    <t>Inversiones en acciones permanentes</t>
  </si>
  <si>
    <t>Inversiones en Acciones</t>
  </si>
  <si>
    <t>Hay un valor de 5.000 u.m. de largo plazo sin cobro de intereses  a  2 años (12% tasa de mercado anual)</t>
  </si>
  <si>
    <t xml:space="preserve">Un porcentaje alto de ser ganada </t>
  </si>
  <si>
    <t>Hay un valor de 1.000 que tiene una provisión de 300 de muy difícil cobro (estimación cero recuperable)</t>
  </si>
  <si>
    <t>Se de baja, no existe provisión de ACTIVOS, hay deterioro</t>
  </si>
  <si>
    <t>Mercancías no fabricadas por la empresa</t>
  </si>
  <si>
    <t>Hay un grupo de mercancías por valor de 6000 u.m. que se podría vender en 6.400 u.m. con gastos de comisión de 2.000 u.m.</t>
  </si>
  <si>
    <t>Crédito Mercantil Adquirido</t>
  </si>
  <si>
    <t>Software contable - Adquirido</t>
  </si>
  <si>
    <t>No tienen Solvencia</t>
  </si>
  <si>
    <t>Modelación ESFA</t>
  </si>
  <si>
    <t>INCIDENCIAS (Ejemplos)</t>
  </si>
  <si>
    <t>anual</t>
  </si>
  <si>
    <t>Obligaciones financieras</t>
  </si>
  <si>
    <t>Ingresos recibidos por anticipados</t>
  </si>
  <si>
    <t>ESTADO DE RESULTADOS</t>
  </si>
  <si>
    <t>Ingresos</t>
  </si>
  <si>
    <t>Esta inversión tiene influencia significativa</t>
  </si>
  <si>
    <t>S21,13</t>
  </si>
  <si>
    <t>S11</t>
  </si>
  <si>
    <t>S11,21</t>
  </si>
  <si>
    <r>
      <rPr>
        <b/>
        <sz val="11"/>
        <color theme="1"/>
        <rFont val="Calibri"/>
        <family val="2"/>
        <scheme val="minor"/>
      </rPr>
      <t>159205</t>
    </r>
    <r>
      <rPr>
        <sz val="11"/>
        <color theme="1"/>
        <rFont val="Calibri"/>
        <family val="2"/>
        <scheme val="minor"/>
      </rPr>
      <t xml:space="preserve"> Dep Construcciones y edificaciones 5,000 </t>
    </r>
    <r>
      <rPr>
        <b/>
        <sz val="11"/>
        <color theme="1"/>
        <rFont val="Calibri"/>
        <family val="2"/>
        <scheme val="minor"/>
      </rPr>
      <t xml:space="preserve">159210 </t>
    </r>
    <r>
      <rPr>
        <sz val="11"/>
        <color theme="1"/>
        <rFont val="Calibri"/>
        <family val="2"/>
        <scheme val="minor"/>
      </rPr>
      <t xml:space="preserve">Dep Maquinaria 17,000 </t>
    </r>
    <r>
      <rPr>
        <b/>
        <sz val="11"/>
        <color theme="1"/>
        <rFont val="Calibri"/>
        <family val="2"/>
        <scheme val="minor"/>
      </rPr>
      <t xml:space="preserve">159215 </t>
    </r>
    <r>
      <rPr>
        <sz val="11"/>
        <color theme="1"/>
        <rFont val="Calibri"/>
        <family val="2"/>
        <scheme val="minor"/>
      </rPr>
      <t>Dep equipo 4,000</t>
    </r>
  </si>
  <si>
    <t>Cargos diferidos - Remodelaciones</t>
  </si>
  <si>
    <t>Pagarés</t>
  </si>
  <si>
    <t>Cuentas corrientes comerciales</t>
  </si>
  <si>
    <t xml:space="preserve">Vacaciones  </t>
  </si>
  <si>
    <t>Salarios por pagar</t>
  </si>
  <si>
    <t>Costo de venta</t>
  </si>
  <si>
    <t>Utilidad Bruta</t>
  </si>
  <si>
    <t>Gastos Administrativos</t>
  </si>
  <si>
    <t>Gastos de ventas</t>
  </si>
  <si>
    <t>Ingresos no operacionales</t>
  </si>
  <si>
    <t>Utilidad antes de impuestos</t>
  </si>
  <si>
    <t>impuesto de renta 25%</t>
  </si>
  <si>
    <t>Impuesto de cree 9%</t>
  </si>
  <si>
    <t>Impuesto de cree</t>
  </si>
  <si>
    <t>Utilidad antes de reserva legal</t>
  </si>
  <si>
    <t>Reserva legal</t>
  </si>
  <si>
    <t>Utilidad del ejercicio</t>
  </si>
  <si>
    <t>Efectivo y equivalentes al efectivo</t>
  </si>
  <si>
    <t>Cuentas comerciales por cobrar y otras cuentas por cobrar - corriente</t>
  </si>
  <si>
    <t>Inventarios corrientes</t>
  </si>
  <si>
    <t>Activos por impuestos corrientes - corriente</t>
  </si>
  <si>
    <t>Activos biológicos - corriente</t>
  </si>
  <si>
    <t>Otros activos financieros - corriente</t>
  </si>
  <si>
    <t>Otros activos no financieros - corriente</t>
  </si>
  <si>
    <t xml:space="preserve">Activos corrientes distintos al efectivo pignorados </t>
  </si>
  <si>
    <t xml:space="preserve">Activos  mantenidos para la venta </t>
  </si>
  <si>
    <t>Propiedad de inversión</t>
  </si>
  <si>
    <t>Activos intangibles distintos de la plusvalía</t>
  </si>
  <si>
    <t>Inversiones contabilizadas utilizando el método de la participación</t>
  </si>
  <si>
    <t>Inversiones en subsidiarias, negocios conjuntos y asociadas</t>
  </si>
  <si>
    <t>Activos biológicos no corrientes</t>
  </si>
  <si>
    <t>Cuentas comerciales por cobrar y otras cuentas por cobrar no corrientes</t>
  </si>
  <si>
    <t>Inventarios no corrientes</t>
  </si>
  <si>
    <t>Activos por impuestos diferidos</t>
  </si>
  <si>
    <t>Activos por impuestos corrientes, no corriente</t>
  </si>
  <si>
    <t>Otros activos financieros no corrientes</t>
  </si>
  <si>
    <t>Otros activos no financieros no corrientes</t>
  </si>
  <si>
    <t>Activos  pignorados</t>
  </si>
  <si>
    <t>Provisiones corrientes por beneficios a los empleados</t>
  </si>
  <si>
    <t>Otras provisiones corrientes</t>
  </si>
  <si>
    <t>Cuentas por pagar comerciales y otras cuentas por pagar corrientes</t>
  </si>
  <si>
    <t>Pasivos por impuestos corrientes, corriente</t>
  </si>
  <si>
    <t>Otros pasivos financieros corrientes</t>
  </si>
  <si>
    <t>Otros pasivos no financieros corrientes</t>
  </si>
  <si>
    <t>Pasivos incluidos en grupos de activos para su disposición clasificados como mantenidos para la venta</t>
  </si>
  <si>
    <t>Provisiones no corrientes por beneficios a los empleados</t>
  </si>
  <si>
    <t>Otras provisiones no corrientes</t>
  </si>
  <si>
    <t>Cuentas comerciales por pagar y otras cuentas por pagar no corrientes</t>
  </si>
  <si>
    <t>Pasivo por impuestos diferidos</t>
  </si>
  <si>
    <t>Pasivos por impuestos corrientes, no corriente</t>
  </si>
  <si>
    <t>Otros pasivos financieros no corrientes</t>
  </si>
  <si>
    <t>Otros pasivos no financieros no corrientes</t>
  </si>
  <si>
    <t>Capital emitido</t>
  </si>
  <si>
    <t>Acciones propias en cartera</t>
  </si>
  <si>
    <t>Inversión Suplementaria al Capital Asignado</t>
  </si>
  <si>
    <t>Prima de emisión</t>
  </si>
  <si>
    <t>Ganancias acumuladas</t>
  </si>
  <si>
    <t>Otras participaciones en el patrimonio</t>
  </si>
  <si>
    <t>Otras reservas</t>
  </si>
  <si>
    <t>Tipo Informe</t>
  </si>
  <si>
    <t>45-ESTADO DE SITUACIÓN FINANCIERA DE APERTURA</t>
  </si>
  <si>
    <t>Formulario</t>
  </si>
  <si>
    <t>ESFA - ESTADO DE SITUACIÓN FINANCIERA DE APERTURA</t>
  </si>
  <si>
    <t>Moneda Informe</t>
  </si>
  <si>
    <t>Entidad</t>
  </si>
  <si>
    <t>Fecha</t>
  </si>
  <si>
    <t>Periodicidad</t>
  </si>
  <si>
    <t>NO APLICA</t>
  </si>
  <si>
    <t>[8]</t>
  </si>
  <si>
    <t>ESTADO DE SITUACIÓN FINANCIERA DE APERTURA</t>
  </si>
  <si>
    <t>SALDO NIIF a 01/01/2015(MILES DE PESOS $)</t>
  </si>
  <si>
    <t>ACTIVOS</t>
  </si>
  <si>
    <t>TOTAL ACTIVOS CORRIENTES</t>
  </si>
  <si>
    <t>TOTAL ACTIVOS NO CORRIENTES</t>
  </si>
  <si>
    <t>TOTAL ACTIVOS</t>
  </si>
  <si>
    <t>PASIVOS</t>
  </si>
  <si>
    <t>Cuentas por pagar comerciales y otras cuentas por pagar</t>
  </si>
  <si>
    <t>TOTAL PASIVOS CORRIENTES</t>
  </si>
  <si>
    <t>TOTAL PASIVOS NO CORRIENTES</t>
  </si>
  <si>
    <t>TOTAL PASIVOS</t>
  </si>
  <si>
    <t>ESFA - CARÁTULA</t>
  </si>
  <si>
    <t>[1]</t>
  </si>
  <si>
    <t>DATOS BÁSICOS</t>
  </si>
  <si>
    <t>DATOS</t>
  </si>
  <si>
    <t>NIT</t>
  </si>
  <si>
    <t>NOMBRE DE LA SOCIEDAD</t>
  </si>
  <si>
    <t>CÓDIGO CIIU VERSIÓN 4 A.C.</t>
  </si>
  <si>
    <t>TIPO SOCIETARIO</t>
  </si>
  <si>
    <t>TIPO DE REPORTE</t>
  </si>
  <si>
    <t>MATRIZ, SUBORDINADA, INDEPENDIENTE.</t>
  </si>
  <si>
    <t>FECHA DE CORTE.</t>
  </si>
  <si>
    <t>DIRECCIÓN DEL DOMICILIO</t>
  </si>
  <si>
    <t>DEPARTAMENTO</t>
  </si>
  <si>
    <t>CIUDAD DE DIRECCIÓN DEL DOMICILIO</t>
  </si>
  <si>
    <t>TELÉFONOS</t>
  </si>
  <si>
    <t>[3]</t>
  </si>
  <si>
    <t>REPRESENTACIÓN LEGAL</t>
  </si>
  <si>
    <t>REPRESENTANTE LEGAL</t>
  </si>
  <si>
    <t>TIPO DE DOCUMENTO DEL REPRESENTANTE LEGAL</t>
  </si>
  <si>
    <t>NRO. DOCUMENTO  DEL REPRESENTANTE LEGAL</t>
  </si>
  <si>
    <t>NOMBRES  DEL REPRESENTANTE LEGAL</t>
  </si>
  <si>
    <t>APELLIDOS  DEL REPRESENTANTE LEGAL</t>
  </si>
  <si>
    <t>[4]</t>
  </si>
  <si>
    <t>REVISOR FISCAL Y CONTADOR</t>
  </si>
  <si>
    <t>CONTADOR</t>
  </si>
  <si>
    <t>TIPO DE DOCUMENTO DEL CONTADOR</t>
  </si>
  <si>
    <t>NRO. DOCUMENTO DEL CONTADOR</t>
  </si>
  <si>
    <t>NOMBRES DEL CONTADOR</t>
  </si>
  <si>
    <t>APELLIDOS DEL CONTADOR</t>
  </si>
  <si>
    <t>EMAIL DEL CONTADOR</t>
  </si>
  <si>
    <t>TARJETA PROFESIONAL DEL CONTADOR</t>
  </si>
  <si>
    <t>REVISOR FISCAL</t>
  </si>
  <si>
    <t>TIPO DE DOCUMENTO DEL REVISOR FISCAL</t>
  </si>
  <si>
    <t>NRO. DOCUMENTO DEL REVISOR FISCAL</t>
  </si>
  <si>
    <t>NOMBRES DEL REVISOR FISCAL</t>
  </si>
  <si>
    <t>APELLIDOS DEL REVISOR FISCAL</t>
  </si>
  <si>
    <t>EMAIL DEL REVISOR FISCAL</t>
  </si>
  <si>
    <t>TARJETA PROFESIONAL DEL REVISOR FISCAL</t>
  </si>
  <si>
    <t>111 A0111</t>
  </si>
  <si>
    <t>6 COLECTIVA</t>
  </si>
  <si>
    <t>1 1 - Individual</t>
  </si>
  <si>
    <t>1 1. MATRIZ</t>
  </si>
  <si>
    <t xml:space="preserve">91 AMAZONAS </t>
  </si>
  <si>
    <t>5002 ABEJORRAL-ANTIOQUIA</t>
  </si>
  <si>
    <t>3 CEDULA EXTRANJERIA</t>
  </si>
  <si>
    <t>112 A0112</t>
  </si>
  <si>
    <t>1 SOCIEDAD ANÓNIMA</t>
  </si>
  <si>
    <t>2 2 - Separado</t>
  </si>
  <si>
    <t>2 2. SUBORDINADA</t>
  </si>
  <si>
    <t>5 ANTIOQUIA</t>
  </si>
  <si>
    <t xml:space="preserve">54003 ABREGO-NORTE DE SANTANDER      </t>
  </si>
  <si>
    <t>1 CÉDULA DE CIUDADANÍA</t>
  </si>
  <si>
    <t>113 A0113</t>
  </si>
  <si>
    <t>4 SOCIEDAD EN COMANDITA</t>
  </si>
  <si>
    <t>3 3. INDEPENDIENTE</t>
  </si>
  <si>
    <t xml:space="preserve">81 ARAUCA </t>
  </si>
  <si>
    <t>5004 ABRIAQUI-ANTIOQUIA</t>
  </si>
  <si>
    <t>2 NIT</t>
  </si>
  <si>
    <t>114 A0114</t>
  </si>
  <si>
    <t>5 SOCIEDAD EN COMANDITA POR ACCIONES</t>
  </si>
  <si>
    <t xml:space="preserve">8 ATLANTICO </t>
  </si>
  <si>
    <t xml:space="preserve">50006 ACACIAS-META                    </t>
  </si>
  <si>
    <t>4 PASAPORTE</t>
  </si>
  <si>
    <t>115 A0115</t>
  </si>
  <si>
    <t>3 SOCIEDAD LIMITADA</t>
  </si>
  <si>
    <t xml:space="preserve">11 BOGOTA D.C. </t>
  </si>
  <si>
    <t xml:space="preserve">27006 ACANDI-CHOCO                   </t>
  </si>
  <si>
    <t>7 PERSONA NATURAL EXTRANJERA SIN IDENTIFICACIÓN</t>
  </si>
  <si>
    <t>119 A0119</t>
  </si>
  <si>
    <t>9 SOCIEDAD POR ACCIONES SIMPLIFICADA SAS</t>
  </si>
  <si>
    <t xml:space="preserve">13 BOLIVAR </t>
  </si>
  <si>
    <t xml:space="preserve">41006 ACEVEDO-HUILA                   </t>
  </si>
  <si>
    <t>8 REGISTRO CIVIL DE NACIMIENTO</t>
  </si>
  <si>
    <t>121 A0121</t>
  </si>
  <si>
    <t>2 SUCURSAL EXTRANJERA</t>
  </si>
  <si>
    <t xml:space="preserve">15 BOYACA </t>
  </si>
  <si>
    <t xml:space="preserve">13006 ACHI-BOLIVAR                 </t>
  </si>
  <si>
    <t>6 SOCIEDAD EXTRANJERA SIN NIT EN COLOMBIA</t>
  </si>
  <si>
    <t>122 A0122</t>
  </si>
  <si>
    <t>7 UNIPERSONAL</t>
  </si>
  <si>
    <t xml:space="preserve">17 CALDAS </t>
  </si>
  <si>
    <t xml:space="preserve">41013 AGRADO-HUILA                   </t>
  </si>
  <si>
    <t>5 TARJETA DE IDENTIDAD</t>
  </si>
  <si>
    <t>123 A0123</t>
  </si>
  <si>
    <t xml:space="preserve">18 CAQUETA </t>
  </si>
  <si>
    <t xml:space="preserve">25001 AGUA-DE-DIOS-CUNDINAMARCA            </t>
  </si>
  <si>
    <t>124 A0124</t>
  </si>
  <si>
    <t xml:space="preserve">85 CASANARE </t>
  </si>
  <si>
    <t xml:space="preserve">20011 AGUACHICA-CESAR                   </t>
  </si>
  <si>
    <t>125 A0125</t>
  </si>
  <si>
    <t xml:space="preserve">19 CAUCA </t>
  </si>
  <si>
    <t xml:space="preserve">68013 AGUADA-SANTANDER               </t>
  </si>
  <si>
    <t>126 A0126</t>
  </si>
  <si>
    <t xml:space="preserve">20 CESAR </t>
  </si>
  <si>
    <t xml:space="preserve">17013 AGUADAS-CALDAS                  </t>
  </si>
  <si>
    <t>127 A0127</t>
  </si>
  <si>
    <t xml:space="preserve">27 CHOCO </t>
  </si>
  <si>
    <t xml:space="preserve">85010 AGUAZUL-CASANARE                </t>
  </si>
  <si>
    <t>128 A0128</t>
  </si>
  <si>
    <t xml:space="preserve">23 CORDOBA </t>
  </si>
  <si>
    <t xml:space="preserve">20013 AGUSTIN-CODAZZI-CESAR                   </t>
  </si>
  <si>
    <t>129 A0129</t>
  </si>
  <si>
    <t xml:space="preserve">25 CUNDINAMARCA </t>
  </si>
  <si>
    <t xml:space="preserve">41016 AIPE-HUILA                   </t>
  </si>
  <si>
    <t>130 A0130</t>
  </si>
  <si>
    <t xml:space="preserve">94 GUAINIA </t>
  </si>
  <si>
    <t xml:space="preserve">25019 ALBAN-CUNDINAMARCA            </t>
  </si>
  <si>
    <t>141 A0141</t>
  </si>
  <si>
    <t xml:space="preserve">95 GUAVIARE </t>
  </si>
  <si>
    <t xml:space="preserve">52019 ALBAN-NARINO                  </t>
  </si>
  <si>
    <t>142 A0142</t>
  </si>
  <si>
    <t xml:space="preserve">41 HUILA </t>
  </si>
  <si>
    <t xml:space="preserve">18029 ALBANIA-CAQUETA                 </t>
  </si>
  <si>
    <t>143 A0143</t>
  </si>
  <si>
    <t xml:space="preserve">44 LA GUAJIRA </t>
  </si>
  <si>
    <t xml:space="preserve">68020 ALBANIA-SANTANDER               </t>
  </si>
  <si>
    <t>144 A0144</t>
  </si>
  <si>
    <t xml:space="preserve">47 MAGDALENA </t>
  </si>
  <si>
    <t xml:space="preserve">76020 ALCALA-VALLE                   </t>
  </si>
  <si>
    <t>145 A0145</t>
  </si>
  <si>
    <t xml:space="preserve">50 META </t>
  </si>
  <si>
    <t xml:space="preserve">52022 ALDANA-NARINO                  </t>
  </si>
  <si>
    <t>149 A0149</t>
  </si>
  <si>
    <t xml:space="preserve">52 NARINO </t>
  </si>
  <si>
    <t>5021 ALEJANDRIA-ANTIOQUIA</t>
  </si>
  <si>
    <t>150 A0150</t>
  </si>
  <si>
    <t xml:space="preserve">54 NORTE DE SANTANDER </t>
  </si>
  <si>
    <t xml:space="preserve">41020 ALGECIRAS-HUILA                   </t>
  </si>
  <si>
    <t>161 A0161</t>
  </si>
  <si>
    <t xml:space="preserve">86 PUTUMAYO </t>
  </si>
  <si>
    <t xml:space="preserve">19022 ALMAGUER-CAUCA                   </t>
  </si>
  <si>
    <t>162 A0162</t>
  </si>
  <si>
    <t xml:space="preserve">63 QUINDIO </t>
  </si>
  <si>
    <t xml:space="preserve">15022 ALMEIDA-BOYACA                  </t>
  </si>
  <si>
    <t>163 A0163</t>
  </si>
  <si>
    <t xml:space="preserve">66 RISARALDA </t>
  </si>
  <si>
    <t xml:space="preserve">73024 ALPUJARRA-TOLIMA                  </t>
  </si>
  <si>
    <t>164 A0164</t>
  </si>
  <si>
    <t xml:space="preserve">88 SAN ANDRES Y PROVIDENCIA </t>
  </si>
  <si>
    <t xml:space="preserve">41026 ALTAMIRA-HUILA                   </t>
  </si>
  <si>
    <t>170 A0170</t>
  </si>
  <si>
    <t xml:space="preserve">68 SANTANDER </t>
  </si>
  <si>
    <t xml:space="preserve">27025 ALTO-BAUDO-CHOCO                   </t>
  </si>
  <si>
    <t>210 A0210</t>
  </si>
  <si>
    <t xml:space="preserve">70 SUCRE </t>
  </si>
  <si>
    <t xml:space="preserve">73026 ALVARADO-TOLIMA                  </t>
  </si>
  <si>
    <t>220 A0220</t>
  </si>
  <si>
    <t xml:space="preserve">73 TOLIMA </t>
  </si>
  <si>
    <t>5030 AMAGA-ANTIOQUIA</t>
  </si>
  <si>
    <t>230 A0230</t>
  </si>
  <si>
    <t xml:space="preserve">76 VALLE </t>
  </si>
  <si>
    <t>5031 AMALFI-ANTIOQUIA</t>
  </si>
  <si>
    <t>240 A0240</t>
  </si>
  <si>
    <t xml:space="preserve">97 VAUPES </t>
  </si>
  <si>
    <t xml:space="preserve">73030 AMBALEMA-TOLIMA                  </t>
  </si>
  <si>
    <t>311 A0311</t>
  </si>
  <si>
    <t xml:space="preserve">99 VICHADA </t>
  </si>
  <si>
    <t xml:space="preserve">25035 ANAPOIMA-CUNDINAMARCA            </t>
  </si>
  <si>
    <t>312 A0312</t>
  </si>
  <si>
    <t xml:space="preserve">52036 ANCUYA-NARINO                  </t>
  </si>
  <si>
    <t>321 A0321</t>
  </si>
  <si>
    <t xml:space="preserve">76036 ANDALUCIA-VALLE                   </t>
  </si>
  <si>
    <t>322 A0322</t>
  </si>
  <si>
    <t>5034 ANDES-ANTIOQUIA</t>
  </si>
  <si>
    <t>510 B0510</t>
  </si>
  <si>
    <t>5036 ANGELOPOLIS-ANTIOQUIA</t>
  </si>
  <si>
    <t>520 B0520</t>
  </si>
  <si>
    <t>5038 ANGOSTURA-ANTIOQUIA</t>
  </si>
  <si>
    <t>610 B0610</t>
  </si>
  <si>
    <t xml:space="preserve">25040 ANOLAIMA-CUNDINAMARCA            </t>
  </si>
  <si>
    <t>620 B0620</t>
  </si>
  <si>
    <t>5040 ANORI-ANTIOQUIA</t>
  </si>
  <si>
    <t>710 B0710</t>
  </si>
  <si>
    <t xml:space="preserve">17042 ANSERMA-CALDAS                  </t>
  </si>
  <si>
    <t>721 B0721</t>
  </si>
  <si>
    <t xml:space="preserve">76041 ANSERMANUEVO-VALLE                   </t>
  </si>
  <si>
    <t>722 B0722</t>
  </si>
  <si>
    <t>5042 ANTIOQUIA-ANTIOQUIA</t>
  </si>
  <si>
    <t>723 B0723</t>
  </si>
  <si>
    <t>5044 ANZA-ANTIOQUIA</t>
  </si>
  <si>
    <t>729 B0729</t>
  </si>
  <si>
    <t xml:space="preserve">73043 ANZOATEGUI-TOLIMA                  </t>
  </si>
  <si>
    <t>811 B0811</t>
  </si>
  <si>
    <t>5045 APARTADO-ANTIOQUIA</t>
  </si>
  <si>
    <t>812 B0812</t>
  </si>
  <si>
    <t xml:space="preserve">66045 APIA-RISARALDA               </t>
  </si>
  <si>
    <t>820 B0820</t>
  </si>
  <si>
    <t xml:space="preserve">25599 APULO-CUNDINAMARCA            </t>
  </si>
  <si>
    <t>891 B0891</t>
  </si>
  <si>
    <t xml:space="preserve">15047 AQUITANIA-BOYACA                  </t>
  </si>
  <si>
    <t>892 B0892</t>
  </si>
  <si>
    <t xml:space="preserve">47053 ARACATACA-MAGDALENA               </t>
  </si>
  <si>
    <t>899 B0899</t>
  </si>
  <si>
    <t xml:space="preserve">17050 ARANZAZU-CALDAS                  </t>
  </si>
  <si>
    <t>910 B0910</t>
  </si>
  <si>
    <t xml:space="preserve">68051 ARATOCA-SANTANDER               </t>
  </si>
  <si>
    <t>990 B0990</t>
  </si>
  <si>
    <t xml:space="preserve">81001 ARAUCA-ARAUCA                  </t>
  </si>
  <si>
    <t>1011 C1011</t>
  </si>
  <si>
    <t xml:space="preserve">81065 ARAUQUITA-ARAUCA                  </t>
  </si>
  <si>
    <t>1012 C1012</t>
  </si>
  <si>
    <t xml:space="preserve">25053 ARBELAEZ-CUNDINAMARCA            </t>
  </si>
  <si>
    <t>1020 C1020</t>
  </si>
  <si>
    <t xml:space="preserve">52051 ARBOLEDA-NARINO                  </t>
  </si>
  <si>
    <t>1030 C1030</t>
  </si>
  <si>
    <t xml:space="preserve">54051 ARBOLEDAS-NORTE DE SANTANDER      </t>
  </si>
  <si>
    <t>1040 C1040</t>
  </si>
  <si>
    <t>5051 ARBOLETES-ANTIOQUIA</t>
  </si>
  <si>
    <t>1051 C1051</t>
  </si>
  <si>
    <t xml:space="preserve">15051 ARCABUCO-BOYACA                  </t>
  </si>
  <si>
    <t>1052 C1052</t>
  </si>
  <si>
    <t>5055 ARGELIA-ANTIOQUIA</t>
  </si>
  <si>
    <t>1061 C1061</t>
  </si>
  <si>
    <t xml:space="preserve">19050 ARGELIA-CAUCA                   </t>
  </si>
  <si>
    <t>1062 C1062</t>
  </si>
  <si>
    <t xml:space="preserve">76054 ARGELIA-VALLE                   </t>
  </si>
  <si>
    <t>1063 C1063</t>
  </si>
  <si>
    <t xml:space="preserve">47058 ARIGUANI-MAGDALENA               </t>
  </si>
  <si>
    <t>1071 C1071</t>
  </si>
  <si>
    <t xml:space="preserve">13052 ARJONA-BOLIVAR                 </t>
  </si>
  <si>
    <t>1072 C1072</t>
  </si>
  <si>
    <t>5059 ARMENIA-ANTIOQUIA</t>
  </si>
  <si>
    <t>1081 C1081</t>
  </si>
  <si>
    <t xml:space="preserve">63001 ARMENIA-QUINDIO                 </t>
  </si>
  <si>
    <t>1082 C1082</t>
  </si>
  <si>
    <t xml:space="preserve">73055 ARMERO-TOLIMA                  </t>
  </si>
  <si>
    <t>1083 C1083</t>
  </si>
  <si>
    <t xml:space="preserve">20032 ASTREA-CESAR                   </t>
  </si>
  <si>
    <t>1084 C1084</t>
  </si>
  <si>
    <t xml:space="preserve">73067 ATACO-TOLIMA                  </t>
  </si>
  <si>
    <t>1089 C1089</t>
  </si>
  <si>
    <t xml:space="preserve">23068 AYAPEL-CORDOBA                 </t>
  </si>
  <si>
    <t>1090 C1090</t>
  </si>
  <si>
    <t xml:space="preserve">27073 BAGADO-CHOCO                   </t>
  </si>
  <si>
    <t>1101 C1101</t>
  </si>
  <si>
    <t xml:space="preserve">27075 BAHIA-SOLANO-CHOCO                   </t>
  </si>
  <si>
    <t>1102 C1102</t>
  </si>
  <si>
    <t xml:space="preserve">27077 BAJO-BAUDO-CHOCO                   </t>
  </si>
  <si>
    <t>1103 C1103</t>
  </si>
  <si>
    <t xml:space="preserve">19075 BALBOA-CAUCA                   </t>
  </si>
  <si>
    <t>1104 C1104</t>
  </si>
  <si>
    <t xml:space="preserve">66075 BALBOA-RISARALDA               </t>
  </si>
  <si>
    <t>1200 C1200</t>
  </si>
  <si>
    <t xml:space="preserve">8078 BARANOA-ATLANTICO                </t>
  </si>
  <si>
    <t>1311 C1311</t>
  </si>
  <si>
    <t xml:space="preserve">41078 BARAYA-HUILA                   </t>
  </si>
  <si>
    <t>1312 C1312</t>
  </si>
  <si>
    <t xml:space="preserve">52079 BARBACOAS-NARINO                  </t>
  </si>
  <si>
    <t>1313 C1313</t>
  </si>
  <si>
    <t>5079 BARBOSA-ANTIOQUIA</t>
  </si>
  <si>
    <t>1391 C1391</t>
  </si>
  <si>
    <t xml:space="preserve">68077 BARBOSA-SANTANDER               </t>
  </si>
  <si>
    <t>1392 C1392</t>
  </si>
  <si>
    <t xml:space="preserve">68079 BARICHARA-SANTANDER               </t>
  </si>
  <si>
    <t>1393 C1393</t>
  </si>
  <si>
    <t xml:space="preserve">68081 BARRANCABERMEJA-SANTANDER               </t>
  </si>
  <si>
    <t>1394 C1394</t>
  </si>
  <si>
    <t xml:space="preserve">44078 BARRANCAS-LA GUAJIRA              </t>
  </si>
  <si>
    <t>1399 C1399</t>
  </si>
  <si>
    <t xml:space="preserve">13074 BARRANCO-DE-LOBA-BOLIVAR                 </t>
  </si>
  <si>
    <t>1410 C1410</t>
  </si>
  <si>
    <t xml:space="preserve">8001 BARRANQUILLA-ATLANTICO                </t>
  </si>
  <si>
    <t>1420 C1420</t>
  </si>
  <si>
    <t xml:space="preserve">20045 BECERRIL-CESAR                   </t>
  </si>
  <si>
    <t>1430 C1430</t>
  </si>
  <si>
    <t xml:space="preserve">17088 BELALCAZAR-CALDAS                  </t>
  </si>
  <si>
    <t>1511 C1511</t>
  </si>
  <si>
    <t xml:space="preserve">15087 BELEN-BOYACA                  </t>
  </si>
  <si>
    <t>1512 C1512</t>
  </si>
  <si>
    <t xml:space="preserve">18094 BELEN-DE-LOS-ANDAQUIES-CAQUETA                 </t>
  </si>
  <si>
    <t>1513 C1513</t>
  </si>
  <si>
    <t xml:space="preserve">66088 BELEN-DE-UMBRIA-RISARALDA               </t>
  </si>
  <si>
    <t>1521 C1521</t>
  </si>
  <si>
    <t xml:space="preserve">52083 BELEN-NARINO                  </t>
  </si>
  <si>
    <t>1522 C1522</t>
  </si>
  <si>
    <t>5088 BELLO-ANTIOQUIA</t>
  </si>
  <si>
    <t>1523 C1523</t>
  </si>
  <si>
    <t>5086 BELMIRA-ANTIOQUIA</t>
  </si>
  <si>
    <t>1610 C1610</t>
  </si>
  <si>
    <t xml:space="preserve">25086 BELTRAN-CUNDINAMARCA            </t>
  </si>
  <si>
    <t>1620 C1620</t>
  </si>
  <si>
    <t xml:space="preserve">15090 BERBEO-BOYACA                  </t>
  </si>
  <si>
    <t>1630 C1630</t>
  </si>
  <si>
    <t>5091 BETANIA-ANTIOQUIA</t>
  </si>
  <si>
    <t>1640 C1640</t>
  </si>
  <si>
    <t xml:space="preserve">15092 BETEITIVA-BOYACA                  </t>
  </si>
  <si>
    <t>1690 C1690</t>
  </si>
  <si>
    <t>5093 BETULIA-ANTIOQUIA</t>
  </si>
  <si>
    <t>1701 C1701</t>
  </si>
  <si>
    <t xml:space="preserve">68092 BETULIA-SANTANDER               </t>
  </si>
  <si>
    <t>1702 C1702</t>
  </si>
  <si>
    <t xml:space="preserve">25095 BITUIMA-CUNDINAMARCA            </t>
  </si>
  <si>
    <t>1709 C1709</t>
  </si>
  <si>
    <t xml:space="preserve">15097 BOAVITA-BOYACA                  </t>
  </si>
  <si>
    <t>1811 C1811</t>
  </si>
  <si>
    <t xml:space="preserve">54099 BOCHALEMA-NORTE DE SANTANDER      </t>
  </si>
  <si>
    <t>1812 C1812</t>
  </si>
  <si>
    <t>11001 BOGOTA-D.C.-BOGOTA D.C.</t>
  </si>
  <si>
    <t>1820 C1820</t>
  </si>
  <si>
    <t xml:space="preserve">25099 BOJACA-CUNDINAMARCA            </t>
  </si>
  <si>
    <t>1910 C1910</t>
  </si>
  <si>
    <t xml:space="preserve">27099 BOJAYA-CHOCO                   </t>
  </si>
  <si>
    <t>1921 C1921</t>
  </si>
  <si>
    <t>5101 BOLIVAR-ANTIOQUIA</t>
  </si>
  <si>
    <t>1922 C1922</t>
  </si>
  <si>
    <t xml:space="preserve">19100 BOLIVAR-CAUCA                   </t>
  </si>
  <si>
    <t>2011 C2011</t>
  </si>
  <si>
    <t xml:space="preserve">68101 BOLIVAR-SANTANDER               </t>
  </si>
  <si>
    <t>2012 C2012</t>
  </si>
  <si>
    <t xml:space="preserve">76100 BOLIVAR-VALLE                   </t>
  </si>
  <si>
    <t>2013 C2013</t>
  </si>
  <si>
    <t>11102 BOSA-BOGOTA D.C.</t>
  </si>
  <si>
    <t>2014 C2014</t>
  </si>
  <si>
    <t xml:space="preserve">20060 BOSCONIA-CESAR                   </t>
  </si>
  <si>
    <t>2021 C2021</t>
  </si>
  <si>
    <t xml:space="preserve">15104 BOYACA-BOYACA                  </t>
  </si>
  <si>
    <t>2022 C2022</t>
  </si>
  <si>
    <t>5107 BRICENO-ANTIOQUIA</t>
  </si>
  <si>
    <t>2023 C2023</t>
  </si>
  <si>
    <t xml:space="preserve">15106 BRICENO-BOYACA                  </t>
  </si>
  <si>
    <t>2029 C2029</t>
  </si>
  <si>
    <t xml:space="preserve">68001 BUCARAMANGA-SANTANDER               </t>
  </si>
  <si>
    <t>2030 C2030</t>
  </si>
  <si>
    <t xml:space="preserve">54109 BUCARASICA-NORTE DE SANTANDER      </t>
  </si>
  <si>
    <t>2100 C2100</t>
  </si>
  <si>
    <t xml:space="preserve">76109 BUENAVENTURA-VALLE                   </t>
  </si>
  <si>
    <t>2211 C2211</t>
  </si>
  <si>
    <t xml:space="preserve">15109 BUENAVISTA-BOYACA                  </t>
  </si>
  <si>
    <t>2212 C2212</t>
  </si>
  <si>
    <t xml:space="preserve">23079 BUENAVISTA-CORDOBA                 </t>
  </si>
  <si>
    <t>2219 C2219</t>
  </si>
  <si>
    <t xml:space="preserve">63111 BUENAVISTA-QUINDIO                 </t>
  </si>
  <si>
    <t>2221 C2221</t>
  </si>
  <si>
    <t xml:space="preserve">70110 BUENAVISTA-SUCRE                   </t>
  </si>
  <si>
    <t>2229 C2229</t>
  </si>
  <si>
    <t xml:space="preserve">19110 BUENOS-AIRES-CAUCA                   </t>
  </si>
  <si>
    <t>2310 C2310</t>
  </si>
  <si>
    <t xml:space="preserve">52110 BUESACO-NARINO                  </t>
  </si>
  <si>
    <t>2391 C2391</t>
  </si>
  <si>
    <t xml:space="preserve">76111 BUGA-VALLE                   </t>
  </si>
  <si>
    <t>2392 C2392</t>
  </si>
  <si>
    <t xml:space="preserve">76113 BUGALAGRANDE-VALLE                   </t>
  </si>
  <si>
    <t>2393 C2393</t>
  </si>
  <si>
    <t>5113 BURITICA-ANTIOQUIA</t>
  </si>
  <si>
    <t>2394 C2394</t>
  </si>
  <si>
    <t xml:space="preserve">15114 BUSBANZA-BOYACA                  </t>
  </si>
  <si>
    <t>2395 C2395</t>
  </si>
  <si>
    <t xml:space="preserve">25120 CABRERA-CUNDINAMARCA            </t>
  </si>
  <si>
    <t>2396 C2396</t>
  </si>
  <si>
    <t xml:space="preserve">68121 CABRERA-SANTANDER               </t>
  </si>
  <si>
    <t>2399 C2399</t>
  </si>
  <si>
    <t xml:space="preserve">50124 CABUYARO-META                    </t>
  </si>
  <si>
    <t>2410 C2410</t>
  </si>
  <si>
    <t>5120 CACERES-ANTIOQUIA</t>
  </si>
  <si>
    <t>2421 C2421</t>
  </si>
  <si>
    <t xml:space="preserve">25123 CACHIPAY-CUNDINAMARCA            </t>
  </si>
  <si>
    <t>2429 C2429</t>
  </si>
  <si>
    <t xml:space="preserve">54128 CACHIRA-NORTE DE SANTANDER      </t>
  </si>
  <si>
    <t>2431 C2431</t>
  </si>
  <si>
    <t xml:space="preserve">54125 CACOTA-NORTE DE SANTANDER      </t>
  </si>
  <si>
    <t>2432 C2432</t>
  </si>
  <si>
    <t>5125 CAICEDO-ANTIOQUIA</t>
  </si>
  <si>
    <t>2511 C2511</t>
  </si>
  <si>
    <t xml:space="preserve">76122 CAICEDONIA-VALLE                   </t>
  </si>
  <si>
    <t>2512 C2512</t>
  </si>
  <si>
    <t xml:space="preserve">70124 CAIMITO-SUCRE                   </t>
  </si>
  <si>
    <t>2513 C2513</t>
  </si>
  <si>
    <t xml:space="preserve">73124 CAJAMARCA-TOLIMA                  </t>
  </si>
  <si>
    <t>2520 C2520</t>
  </si>
  <si>
    <t xml:space="preserve">19130 CAJIBIO-CAUCA                   </t>
  </si>
  <si>
    <t>2591 C2591</t>
  </si>
  <si>
    <t xml:space="preserve">25126 CAJICA-CUNDINAMARCA            </t>
  </si>
  <si>
    <t>2592 C2592</t>
  </si>
  <si>
    <t xml:space="preserve">13140 CALAMAR-BOLIVAR                 </t>
  </si>
  <si>
    <t>2593 C2593</t>
  </si>
  <si>
    <t xml:space="preserve">63130 CALARCA-QUINDIO                 </t>
  </si>
  <si>
    <t>2599 C2599</t>
  </si>
  <si>
    <t>5129 CALDAS-ANTIOQUIA</t>
  </si>
  <si>
    <t>2610 C2610</t>
  </si>
  <si>
    <t xml:space="preserve">15131 CALDAS-BOYACA                  </t>
  </si>
  <si>
    <t>2620 C2620</t>
  </si>
  <si>
    <t xml:space="preserve">19137 CALDONO-CAUCA                   </t>
  </si>
  <si>
    <t>2630 C2630</t>
  </si>
  <si>
    <t xml:space="preserve">76001 CALI-VALLE                   </t>
  </si>
  <si>
    <t>2640 C2640</t>
  </si>
  <si>
    <t xml:space="preserve">68132 CALIFORNIA-SANTANDER               </t>
  </si>
  <si>
    <t>2651 C2651</t>
  </si>
  <si>
    <t xml:space="preserve">76126 CALIMA-VALLE                   </t>
  </si>
  <si>
    <t>2652 C2652</t>
  </si>
  <si>
    <t xml:space="preserve">19142 CALOTO-CAUCA                   </t>
  </si>
  <si>
    <t>2660 C2660</t>
  </si>
  <si>
    <t>5134 CAMPAMENTO-ANTIOQUIA</t>
  </si>
  <si>
    <t>2670 C2670</t>
  </si>
  <si>
    <t xml:space="preserve">8137 CAMPO-DE-LA-CRUZ-ATLANTICO                </t>
  </si>
  <si>
    <t>2680 C2680</t>
  </si>
  <si>
    <t xml:space="preserve">41132 CAMPOALEGRE-HUILA                   </t>
  </si>
  <si>
    <t>2711 C2711</t>
  </si>
  <si>
    <t xml:space="preserve">15135 CAMPOHERMOSO-BOYACA                  </t>
  </si>
  <si>
    <t>2712 C2712</t>
  </si>
  <si>
    <t xml:space="preserve">23090 CANALETE-CORDOBA                 </t>
  </si>
  <si>
    <t>2720 C2720</t>
  </si>
  <si>
    <t>5138 CANASGORDAS-ANTIOQUIA</t>
  </si>
  <si>
    <t>2731 C2731</t>
  </si>
  <si>
    <t xml:space="preserve">8141 CANDELARIA-ATLANTICO                </t>
  </si>
  <si>
    <t>2732 C2732</t>
  </si>
  <si>
    <t xml:space="preserve">76130 CANDELARIA-VALLE                   </t>
  </si>
  <si>
    <t>2740 C2740</t>
  </si>
  <si>
    <t xml:space="preserve">25148 CAPARRAPI-CUNDINAMARCA            </t>
  </si>
  <si>
    <t>2750 C2750</t>
  </si>
  <si>
    <t xml:space="preserve">68147 CAPITANEJO-SANTANDER               </t>
  </si>
  <si>
    <t>2790 C2790</t>
  </si>
  <si>
    <t xml:space="preserve">25151 CAQUEZA-CUNDINAMARCA            </t>
  </si>
  <si>
    <t>2811 C2811</t>
  </si>
  <si>
    <t>5142 CARACOLI-ANTIOQUIA</t>
  </si>
  <si>
    <t>2812 C2812</t>
  </si>
  <si>
    <t>5145 CARAMANTA-ANTIOQUIA</t>
  </si>
  <si>
    <t>2813 C2813</t>
  </si>
  <si>
    <t xml:space="preserve">68152 CARCASI-SANTANDER               </t>
  </si>
  <si>
    <t>2814 C2814</t>
  </si>
  <si>
    <t>5147 CAREPA-ANTIOQUIA</t>
  </si>
  <si>
    <t>2815 C2815</t>
  </si>
  <si>
    <t xml:space="preserve">73148 CARMEN-DE-APICALA-TOLIMA                  </t>
  </si>
  <si>
    <t>2816 C2816</t>
  </si>
  <si>
    <t xml:space="preserve">13244 CARMEN-DE-BOLIVAR-BOLIVAR                 </t>
  </si>
  <si>
    <t>2817 C2817</t>
  </si>
  <si>
    <t xml:space="preserve">25154 CARMEN-DE-CARUPA-CUNDINAMARCA            </t>
  </si>
  <si>
    <t>2818 C2818</t>
  </si>
  <si>
    <t>5148 CARMEN-DE-VIBORAL-ANTIOQUIA</t>
  </si>
  <si>
    <t>2819 C2819</t>
  </si>
  <si>
    <t>5150 CAROLINA-ANTIOQUIA</t>
  </si>
  <si>
    <t>2821 C2821</t>
  </si>
  <si>
    <t xml:space="preserve">13001 CARTAGENA-BOLIVAR                 </t>
  </si>
  <si>
    <t>2822 C2822</t>
  </si>
  <si>
    <t xml:space="preserve">18150 CARTAGENA-DEL-CHAIRA-CAQUETA                 </t>
  </si>
  <si>
    <t>2823 C2823</t>
  </si>
  <si>
    <t xml:space="preserve">76147 CARTAGO-VALLE                   </t>
  </si>
  <si>
    <t>2824 C2824</t>
  </si>
  <si>
    <t xml:space="preserve">97161 CARURU-VAUPES                  </t>
  </si>
  <si>
    <t>2825 C2825</t>
  </si>
  <si>
    <t xml:space="preserve">73152 CASABIANCA-TOLIMA                  </t>
  </si>
  <si>
    <t>2826 C2826</t>
  </si>
  <si>
    <t xml:space="preserve">50150 CASTILLA-LA-NUEVA-META                    </t>
  </si>
  <si>
    <t>2829 C2829</t>
  </si>
  <si>
    <t>5154 CAUCASIA-ANTIOQUIA</t>
  </si>
  <si>
    <t>2910 C2910</t>
  </si>
  <si>
    <t xml:space="preserve">68160 CEPITA-SANTANDER               </t>
  </si>
  <si>
    <t>2920 C2920</t>
  </si>
  <si>
    <t xml:space="preserve">23162 CERETE-CORDOBA                 </t>
  </si>
  <si>
    <t>2930 C2930</t>
  </si>
  <si>
    <t xml:space="preserve">15162 CERINZA-BOYACA                  </t>
  </si>
  <si>
    <t>3011 C3011</t>
  </si>
  <si>
    <t xml:space="preserve">68162 CERRITO-SANTANDER               </t>
  </si>
  <si>
    <t>3012 C3012</t>
  </si>
  <si>
    <t xml:space="preserve">47161 CERRO-DE-SAN-ANTONIO-MAGDALENA               </t>
  </si>
  <si>
    <t>3020 C3020</t>
  </si>
  <si>
    <t xml:space="preserve">25168 CHAGUANI-CUNDINAMARCA            </t>
  </si>
  <si>
    <t>3030 C3030</t>
  </si>
  <si>
    <t xml:space="preserve">70230 CHALAN-SUCRE                   </t>
  </si>
  <si>
    <t>3040 C3040</t>
  </si>
  <si>
    <t xml:space="preserve">85015 CHAMEZA-CASANARE                </t>
  </si>
  <si>
    <t>3091 C3091</t>
  </si>
  <si>
    <t xml:space="preserve">73168 CHAPARRAL-TOLIMA                  </t>
  </si>
  <si>
    <t>3092 C3092</t>
  </si>
  <si>
    <t xml:space="preserve">68167 CHARALA-SANTANDER               </t>
  </si>
  <si>
    <t>3099 C3099</t>
  </si>
  <si>
    <t xml:space="preserve">68169 CHARTA-SANTANDER               </t>
  </si>
  <si>
    <t>3110 C3110</t>
  </si>
  <si>
    <t xml:space="preserve">25175 CHIA-CUNDINAMARCA            </t>
  </si>
  <si>
    <t>3120 C3120</t>
  </si>
  <si>
    <t>5172 CHIGORODO-ANTIOQUIA</t>
  </si>
  <si>
    <t>3210 C3210</t>
  </si>
  <si>
    <t xml:space="preserve">23168 CHIMA-CORDOBA                 </t>
  </si>
  <si>
    <t>3220 C3220</t>
  </si>
  <si>
    <t xml:space="preserve">68176 CHIMA-SANTANDER               </t>
  </si>
  <si>
    <t>3230 C3230</t>
  </si>
  <si>
    <t xml:space="preserve">20175 CHIMICHAGUA-CESAR                   </t>
  </si>
  <si>
    <t>3240 C3240</t>
  </si>
  <si>
    <t xml:space="preserve">54172 CHINACOTA-NORTE DE SANTANDER      </t>
  </si>
  <si>
    <t>3250 C3250</t>
  </si>
  <si>
    <t xml:space="preserve">15172 CHINAVITA-BOYACA                  </t>
  </si>
  <si>
    <t>3290 C3290</t>
  </si>
  <si>
    <t xml:space="preserve">17174 CHINCHINA-CALDAS                  </t>
  </si>
  <si>
    <t>3311 C3311</t>
  </si>
  <si>
    <t xml:space="preserve">23182 CHINU-CORDOBA                 </t>
  </si>
  <si>
    <t>3312 C3312</t>
  </si>
  <si>
    <t xml:space="preserve">25178 CHIPAQUE-CUNDINAMARCA            </t>
  </si>
  <si>
    <t>3313 C3313</t>
  </si>
  <si>
    <t xml:space="preserve">68179 CHIPATA-SANTANDER               </t>
  </si>
  <si>
    <t>3314 C3314</t>
  </si>
  <si>
    <t xml:space="preserve">15176 CHIQUINQUIRA-BOYACA                  </t>
  </si>
  <si>
    <t>3315 C3315</t>
  </si>
  <si>
    <t xml:space="preserve">15232 CHIQUIZA-BOYACA                  </t>
  </si>
  <si>
    <t>3319 C3319</t>
  </si>
  <si>
    <t xml:space="preserve">20178 CHIRIGUANA-CESAR                   </t>
  </si>
  <si>
    <t>3320 C3320</t>
  </si>
  <si>
    <t xml:space="preserve">15180 CHISCAS-BOYACA                  </t>
  </si>
  <si>
    <t>3511 D3511</t>
  </si>
  <si>
    <t xml:space="preserve">15183 CHITA-BOYACA                  </t>
  </si>
  <si>
    <t>3512 D3512</t>
  </si>
  <si>
    <t xml:space="preserve">54174 CHITAGA-NORTE DE SANTANDER      </t>
  </si>
  <si>
    <t>3513 D3513</t>
  </si>
  <si>
    <t xml:space="preserve">15185 CHITARAQUE-BOYACA                  </t>
  </si>
  <si>
    <t>3514 D3514</t>
  </si>
  <si>
    <t xml:space="preserve">15187 CHIVATA-BOYACA                  </t>
  </si>
  <si>
    <t>3520 D3520</t>
  </si>
  <si>
    <t xml:space="preserve">47170 CHIVOLO-MAGDALENA               </t>
  </si>
  <si>
    <t>3530 D3530</t>
  </si>
  <si>
    <t xml:space="preserve">25181 CHOACHI-CUNDINAMARCA            </t>
  </si>
  <si>
    <t>3600 E3600</t>
  </si>
  <si>
    <t xml:space="preserve">25183 CHOCONTA-CUNDINAMARCA            </t>
  </si>
  <si>
    <t>3700 E3700</t>
  </si>
  <si>
    <t xml:space="preserve">15189 CIENAGA-BOYACA                  </t>
  </si>
  <si>
    <t>3811 E3811</t>
  </si>
  <si>
    <t xml:space="preserve">23189 CIENAGA-DE-ORO-CORDOBA                 </t>
  </si>
  <si>
    <t>3812 E3812</t>
  </si>
  <si>
    <t xml:space="preserve">47189 CIENAGA-MAGDALENA               </t>
  </si>
  <si>
    <t>3821 E3821</t>
  </si>
  <si>
    <t xml:space="preserve">68190 CIMITARRA-SANTANDER               </t>
  </si>
  <si>
    <t>3822 E3822</t>
  </si>
  <si>
    <t xml:space="preserve">63190 CIRCASIA-QUINDIO                 </t>
  </si>
  <si>
    <t>3830 E3830</t>
  </si>
  <si>
    <t>5190 CISNEROS-ANTIOQUIA</t>
  </si>
  <si>
    <t>3900 E3900</t>
  </si>
  <si>
    <t>5197 COCORNA-ANTIOQUIA</t>
  </si>
  <si>
    <t>4111 F4111</t>
  </si>
  <si>
    <t xml:space="preserve">73200 COELLO-TOLIMA                  </t>
  </si>
  <si>
    <t>4112 F4112</t>
  </si>
  <si>
    <t xml:space="preserve">25200 COGUA-CUNDINAMARCA            </t>
  </si>
  <si>
    <t>4210 F4210</t>
  </si>
  <si>
    <t xml:space="preserve">41206 COLOMBIA-HUILA                   </t>
  </si>
  <si>
    <t>4220 F4220</t>
  </si>
  <si>
    <t xml:space="preserve">52203 COLON-NARINO                  </t>
  </si>
  <si>
    <t>4290 F4290</t>
  </si>
  <si>
    <t xml:space="preserve">86219 COLON-PUTUMAYO                </t>
  </si>
  <si>
    <t>4311 F4311</t>
  </si>
  <si>
    <t xml:space="preserve">70204 COLOSO-SUCRE                   </t>
  </si>
  <si>
    <t>4312 F4312</t>
  </si>
  <si>
    <t xml:space="preserve">15204 COMBITA-BOYACA                  </t>
  </si>
  <si>
    <t>4321 F4321</t>
  </si>
  <si>
    <t>5206 CONCEPCION-ANTIOQUIA</t>
  </si>
  <si>
    <t>4322 F4322</t>
  </si>
  <si>
    <t xml:space="preserve">68207 CONCEPCION-SANTANDER               </t>
  </si>
  <si>
    <t>4329 F4329</t>
  </si>
  <si>
    <t>5209 CONCORDIA-ANTIOQUIA</t>
  </si>
  <si>
    <t>4330 F4330</t>
  </si>
  <si>
    <t xml:space="preserve">27205 CONDOTO-CHOCO                   </t>
  </si>
  <si>
    <t>4390 F4390</t>
  </si>
  <si>
    <t xml:space="preserve">68209 CONFINES-SANTANDER               </t>
  </si>
  <si>
    <t>4511 G4511</t>
  </si>
  <si>
    <t xml:space="preserve">52207 CONSACA-NARINO                  </t>
  </si>
  <si>
    <t>4512 G4512</t>
  </si>
  <si>
    <t xml:space="preserve">52210 CONTADERO-NARINO                  </t>
  </si>
  <si>
    <t>4520 G4520</t>
  </si>
  <si>
    <t xml:space="preserve">68211 CONTRATACION-SANTANDER               </t>
  </si>
  <si>
    <t>4530 G4530</t>
  </si>
  <si>
    <t xml:space="preserve">54206 CONVENCION-NORTE DE SANTANDER      </t>
  </si>
  <si>
    <t>4541 G4541</t>
  </si>
  <si>
    <t>5212 COPACABANA-ANTIOQUIA</t>
  </si>
  <si>
    <t>4542 G4542</t>
  </si>
  <si>
    <t xml:space="preserve">15212 COPER-BOYACA                  </t>
  </si>
  <si>
    <t>4610 G4610</t>
  </si>
  <si>
    <t xml:space="preserve">13212 CORDOBA-BOLIVAR                 </t>
  </si>
  <si>
    <t>4620 G4620</t>
  </si>
  <si>
    <t xml:space="preserve">52215 CORDOBA-NARINO                  </t>
  </si>
  <si>
    <t>4631 G4631</t>
  </si>
  <si>
    <t xml:space="preserve">63212 CORDOBA-QUINDIO                 </t>
  </si>
  <si>
    <t>4632 G4632</t>
  </si>
  <si>
    <t xml:space="preserve">19212 CORINTO-CAUCA                   </t>
  </si>
  <si>
    <t>4641 G4641</t>
  </si>
  <si>
    <t xml:space="preserve">68217 COROMORO-SANTANDER               </t>
  </si>
  <si>
    <t>4642 G4642</t>
  </si>
  <si>
    <t xml:space="preserve">70215 COROZAL-SUCRE                   </t>
  </si>
  <si>
    <t>4643 G4643</t>
  </si>
  <si>
    <t xml:space="preserve">15215 CORRALES-BOYACA                  </t>
  </si>
  <si>
    <t>4644 G4644</t>
  </si>
  <si>
    <t xml:space="preserve">25214 COTA-CUNDINAMARCA            </t>
  </si>
  <si>
    <t>4645 G4645</t>
  </si>
  <si>
    <t xml:space="preserve">15218 COVARACHIA-BOYACA                  </t>
  </si>
  <si>
    <t>4649 G4649</t>
  </si>
  <si>
    <t>70221 COVEÑAS-SUCRE</t>
  </si>
  <si>
    <t>4651 G4651</t>
  </si>
  <si>
    <t xml:space="preserve">73217 COYAIMA-TOLIMA                  </t>
  </si>
  <si>
    <t>4652 G4652</t>
  </si>
  <si>
    <t xml:space="preserve">81220 CRAVO-NORTE-ARAUCA                  </t>
  </si>
  <si>
    <t>4653 G4653</t>
  </si>
  <si>
    <t xml:space="preserve">52224 CUASPUD-NARINO                  </t>
  </si>
  <si>
    <t>4659 G4659</t>
  </si>
  <si>
    <t xml:space="preserve">15223 CUBARA-BOYACA                  </t>
  </si>
  <si>
    <t>4661 G4661</t>
  </si>
  <si>
    <t xml:space="preserve">50223 CUBARRAL-META                    </t>
  </si>
  <si>
    <t>4662 G4662</t>
  </si>
  <si>
    <t xml:space="preserve">15224 CUCAITA-BOYACA                  </t>
  </si>
  <si>
    <t>4663 G4663</t>
  </si>
  <si>
    <t xml:space="preserve">25224 CUCUNUBA-CUNDINAMARCA            </t>
  </si>
  <si>
    <t>4664 G4664</t>
  </si>
  <si>
    <t xml:space="preserve">54001 CUCUTA-NORTE DE SANTANDER      </t>
  </si>
  <si>
    <t>4665 G4665</t>
  </si>
  <si>
    <t xml:space="preserve">54223 CUCUTILLA-NORTE DE SANTANDER      </t>
  </si>
  <si>
    <t>4669 G4669</t>
  </si>
  <si>
    <t xml:space="preserve">15226 CUITIVA-BOYACA                  </t>
  </si>
  <si>
    <t>4690 G4690</t>
  </si>
  <si>
    <t xml:space="preserve">50226 CUMARAL-META                    </t>
  </si>
  <si>
    <t>4711 G4711</t>
  </si>
  <si>
    <t xml:space="preserve">52227 CUMBAL-NARINO                  </t>
  </si>
  <si>
    <t>4719 G4719</t>
  </si>
  <si>
    <t xml:space="preserve">52233 CUMBITARA-NARINO                  </t>
  </si>
  <si>
    <t>4721 G4721</t>
  </si>
  <si>
    <t xml:space="preserve">73226 CUNDAY-TOLIMA                  </t>
  </si>
  <si>
    <t>4722 G4722</t>
  </si>
  <si>
    <t xml:space="preserve">18205 CURILLO-CAQUETA                 </t>
  </si>
  <si>
    <t>4723 G4723</t>
  </si>
  <si>
    <t xml:space="preserve">68229 CURITI-SANTANDER               </t>
  </si>
  <si>
    <t>4724 G4724</t>
  </si>
  <si>
    <t xml:space="preserve">20228 CURUMANI-CESAR                   </t>
  </si>
  <si>
    <t>4729 G4729</t>
  </si>
  <si>
    <t>5234 DABEIBA-ANTIOQUIA</t>
  </si>
  <si>
    <t>4731 G4731</t>
  </si>
  <si>
    <t xml:space="preserve">76233 DAGUA-VALLE                   </t>
  </si>
  <si>
    <t>4732 G4732</t>
  </si>
  <si>
    <t xml:space="preserve">73236 DOLORES-TOLIMA                  </t>
  </si>
  <si>
    <t>4741 G4741</t>
  </si>
  <si>
    <t>5237 DON-MATIAS-ANTIOQUIA</t>
  </si>
  <si>
    <t>4742 G4742</t>
  </si>
  <si>
    <t xml:space="preserve">66170 DOS-QUEBRADAS-RISARALDA               </t>
  </si>
  <si>
    <t>4751 G4751</t>
  </si>
  <si>
    <t xml:space="preserve">15238 DUITAMA-BOYACA                  </t>
  </si>
  <si>
    <t>4752 G4752</t>
  </si>
  <si>
    <t xml:space="preserve">54239 DURANIA-NORTE DE SANTANDER      </t>
  </si>
  <si>
    <t>4753 G4753</t>
  </si>
  <si>
    <t>5240 EBEJICO-ANTIOQUIA</t>
  </si>
  <si>
    <t>4754 G4754</t>
  </si>
  <si>
    <t xml:space="preserve">76243 EL-AGUILA-VALLE                   </t>
  </si>
  <si>
    <t>4755 G4755</t>
  </si>
  <si>
    <t>5250 EL-BAGRE-ANTIOQUIA</t>
  </si>
  <si>
    <t>4759 G4759</t>
  </si>
  <si>
    <t xml:space="preserve">47245 EL-BANCO-MAGDALENA               </t>
  </si>
  <si>
    <t>4761 G4761</t>
  </si>
  <si>
    <t xml:space="preserve">76246 EL-CAIRO-VALLE                   </t>
  </si>
  <si>
    <t>4762 G4762</t>
  </si>
  <si>
    <t xml:space="preserve">50245 EL-CALVARIO-META                    </t>
  </si>
  <si>
    <t>4769 G4769</t>
  </si>
  <si>
    <t xml:space="preserve">27245 EL-CARMEN-CHOCO                   </t>
  </si>
  <si>
    <t>4771 G4771</t>
  </si>
  <si>
    <t xml:space="preserve">54245 EL-CARMEN-NORTE DE SANTANDER      </t>
  </si>
  <si>
    <t>4772 G4772</t>
  </si>
  <si>
    <t xml:space="preserve">68235 EL-CARMEN-SANTANDER               </t>
  </si>
  <si>
    <t>4773 G4773</t>
  </si>
  <si>
    <t xml:space="preserve">50251 EL-CASTILLO-META                    </t>
  </si>
  <si>
    <t>4774 G4774</t>
  </si>
  <si>
    <t xml:space="preserve">76248 EL-CERRITO-VALLE                   </t>
  </si>
  <si>
    <t>4775 G4775</t>
  </si>
  <si>
    <t xml:space="preserve">52250 EL-CHARCO-NARINO                  </t>
  </si>
  <si>
    <t>4781 G4781</t>
  </si>
  <si>
    <t xml:space="preserve">15244 EL-COCUY-BOYACA                  </t>
  </si>
  <si>
    <t>4782 G4782</t>
  </si>
  <si>
    <t xml:space="preserve">25245 EL-COLEGIO-CUNDINAMARCA            </t>
  </si>
  <si>
    <t>4789 G4789</t>
  </si>
  <si>
    <t xml:space="preserve">20238 EL-COPEY-CESAR                   </t>
  </si>
  <si>
    <t>4791 G4791</t>
  </si>
  <si>
    <t xml:space="preserve">18247 EL-DONCELLO-CAQUETA                 </t>
  </si>
  <si>
    <t>4792 G4792</t>
  </si>
  <si>
    <t xml:space="preserve">76250 EL-DOVIO-VALLE                   </t>
  </si>
  <si>
    <t>4799 G4799</t>
  </si>
  <si>
    <t xml:space="preserve">91263 EL-ENCANTO-AMAZONAS                </t>
  </si>
  <si>
    <t>4911 H4911</t>
  </si>
  <si>
    <t xml:space="preserve">15248 EL-ESPINO-BOYACA                  </t>
  </si>
  <si>
    <t>4912 H4912</t>
  </si>
  <si>
    <t xml:space="preserve">68245 EL-GUACAMAYO-SANTANDER               </t>
  </si>
  <si>
    <t>4921 H4921</t>
  </si>
  <si>
    <t xml:space="preserve">13248 EL-GUAMO-BOLIVAR                 </t>
  </si>
  <si>
    <t>4922 H4922</t>
  </si>
  <si>
    <t xml:space="preserve">20250 EL-PASO-CESAR                   </t>
  </si>
  <si>
    <t>4923 H4923</t>
  </si>
  <si>
    <t xml:space="preserve">18256 EL-PAUJIL-CAQUETA                 </t>
  </si>
  <si>
    <t>4930 H4930</t>
  </si>
  <si>
    <t xml:space="preserve">25258 EL-PENON-CUNDINAMARCA            </t>
  </si>
  <si>
    <t>5011 H5011</t>
  </si>
  <si>
    <t xml:space="preserve">47258 EL-PINON-MAGDALENA               </t>
  </si>
  <si>
    <t>5012 H5012</t>
  </si>
  <si>
    <t xml:space="preserve">68255 EL-PLAYON-SANTANDER               </t>
  </si>
  <si>
    <t>5021 H5021</t>
  </si>
  <si>
    <t>25260 EL-ROSAL-CUNDINAMARCA</t>
  </si>
  <si>
    <t>5022 H5022</t>
  </si>
  <si>
    <t xml:space="preserve">52256 EL-ROSARIO-NARINO                  </t>
  </si>
  <si>
    <t>5111 H5111</t>
  </si>
  <si>
    <t xml:space="preserve">52258 EL-TABLON-NARINO                  </t>
  </si>
  <si>
    <t>5112 H5112</t>
  </si>
  <si>
    <t xml:space="preserve">19256 EL-TAMBO-CAUCA                   </t>
  </si>
  <si>
    <t>5121 H5121</t>
  </si>
  <si>
    <t xml:space="preserve">52260 EL-TAMBO-NARINO                  </t>
  </si>
  <si>
    <t>5122 H5122</t>
  </si>
  <si>
    <t xml:space="preserve">54261 EL-ZULIA-NORTE DE SANTANDER      </t>
  </si>
  <si>
    <t>5210 H5210</t>
  </si>
  <si>
    <t xml:space="preserve">41244 ELIAS-HUILA                   </t>
  </si>
  <si>
    <t>5221 H5221</t>
  </si>
  <si>
    <t xml:space="preserve">68264 ENCINO-SANTANDER               </t>
  </si>
  <si>
    <t>5222 H5222</t>
  </si>
  <si>
    <t xml:space="preserve">68266 ENCISO-SANTANDER               </t>
  </si>
  <si>
    <t>5223 H5223</t>
  </si>
  <si>
    <t>11265 ENGATIVA-BOGOTA D.C.</t>
  </si>
  <si>
    <t>5224 H5224</t>
  </si>
  <si>
    <t>5264 ENTRERRIOS-ANTIOQUIA</t>
  </si>
  <si>
    <t>5229 H5229</t>
  </si>
  <si>
    <t>5266 ENVIGADO-ANTIOQUIA</t>
  </si>
  <si>
    <t>5310 H5310</t>
  </si>
  <si>
    <t xml:space="preserve">73268 ESPINAL-TOLIMA                  </t>
  </si>
  <si>
    <t>5320 H5320</t>
  </si>
  <si>
    <t xml:space="preserve">25269 FACATATIVA-CUNDINAMARCA            </t>
  </si>
  <si>
    <t>5511 I5511</t>
  </si>
  <si>
    <t xml:space="preserve">73270 FALAN-TOLIMA                  </t>
  </si>
  <si>
    <t>5512 I5512</t>
  </si>
  <si>
    <t xml:space="preserve">17272 FILADELFIA-CALDAS                  </t>
  </si>
  <si>
    <t>5513 I5513</t>
  </si>
  <si>
    <t xml:space="preserve">63272 FILANDIA-QUINDIO                 </t>
  </si>
  <si>
    <t>5514 I5514</t>
  </si>
  <si>
    <t xml:space="preserve">15272 FIRAVITOBA-BOYACA                  </t>
  </si>
  <si>
    <t>5519 I5519</t>
  </si>
  <si>
    <t xml:space="preserve">73275 FLANDES-TOLIMA                  </t>
  </si>
  <si>
    <t>5520 I5520</t>
  </si>
  <si>
    <t xml:space="preserve">18001 FLORENCIA-CAQUETA                 </t>
  </si>
  <si>
    <t>5530 I5530</t>
  </si>
  <si>
    <t xml:space="preserve">15276 FLORESTA-BOYACA                  </t>
  </si>
  <si>
    <t>5590 I5590</t>
  </si>
  <si>
    <t xml:space="preserve">68271 FLORIAN-SANTANDER               </t>
  </si>
  <si>
    <t>5611 I5611</t>
  </si>
  <si>
    <t xml:space="preserve">76275 FLORIDA-VALLE                   </t>
  </si>
  <si>
    <t>5612 I5612</t>
  </si>
  <si>
    <t xml:space="preserve">68276 FLORIDABLANCA-SANTANDER               </t>
  </si>
  <si>
    <t>5613 I5613</t>
  </si>
  <si>
    <t xml:space="preserve">25279 FOMEQUE-CUNDINAMARCA            </t>
  </si>
  <si>
    <t>5619 I5619</t>
  </si>
  <si>
    <t xml:space="preserve">44279 FONSECA-LA GUAJIRA              </t>
  </si>
  <si>
    <t>5621 I5621</t>
  </si>
  <si>
    <t>11279 FONTIBON-BOGOTA D.C.</t>
  </si>
  <si>
    <t>5629 I5629</t>
  </si>
  <si>
    <t xml:space="preserve">25281 FOSCA-CUNDINAMARCA            </t>
  </si>
  <si>
    <t>5630 I5630</t>
  </si>
  <si>
    <t xml:space="preserve">52520 FRANCISCO-PIZARRO-NARINO                  </t>
  </si>
  <si>
    <t>5811 J5811</t>
  </si>
  <si>
    <t>5282 FREDONIA-ANTIOQUIA</t>
  </si>
  <si>
    <t>5812 J5812</t>
  </si>
  <si>
    <t xml:space="preserve">73283 FRESNO-TOLIMA                  </t>
  </si>
  <si>
    <t>5813 J5813</t>
  </si>
  <si>
    <t>5284 FRONTINO-ANTIOQUIA</t>
  </si>
  <si>
    <t>5819 J5819</t>
  </si>
  <si>
    <t xml:space="preserve">50287 FUENTE-DE-ORO-META                    </t>
  </si>
  <si>
    <t>5820 J5820</t>
  </si>
  <si>
    <t xml:space="preserve">47288 FUNDACION-MAGDALENA               </t>
  </si>
  <si>
    <t>5911 J5911</t>
  </si>
  <si>
    <t xml:space="preserve">52287 FUNES-NARINO                  </t>
  </si>
  <si>
    <t>5912 J5912</t>
  </si>
  <si>
    <t xml:space="preserve">25286 FUNZA-CUNDINAMARCA            </t>
  </si>
  <si>
    <t>5913 J5913</t>
  </si>
  <si>
    <t xml:space="preserve">25288 FUQUENE-CUNDINAMARCA            </t>
  </si>
  <si>
    <t>5914 J5914</t>
  </si>
  <si>
    <t xml:space="preserve">25290 FUSAGASUGA-CUNDINAMARCA            </t>
  </si>
  <si>
    <t>5920 J5920</t>
  </si>
  <si>
    <t xml:space="preserve">25293 GACHALA-CUNDINAMARCA            </t>
  </si>
  <si>
    <t>6010 J6010</t>
  </si>
  <si>
    <t xml:space="preserve">25295 GACHANCIPA-CUNDINAMARCA            </t>
  </si>
  <si>
    <t>6020 J6020</t>
  </si>
  <si>
    <t xml:space="preserve">15293 GACHANTIVA-BOYACA                  </t>
  </si>
  <si>
    <t>6110 J6110</t>
  </si>
  <si>
    <t xml:space="preserve">25297 GACHETA-CUNDINAMARCA            </t>
  </si>
  <si>
    <t>6120 J6120</t>
  </si>
  <si>
    <t xml:space="preserve">68296 GALAN-SANTANDER               </t>
  </si>
  <si>
    <t>6130 J6130</t>
  </si>
  <si>
    <t xml:space="preserve">8296 GALAPA-ATLANTICO                </t>
  </si>
  <si>
    <t>6190 J6190</t>
  </si>
  <si>
    <t xml:space="preserve">70235 GALERAS-SUCRE                   </t>
  </si>
  <si>
    <t>6201 J6201</t>
  </si>
  <si>
    <t xml:space="preserve">25299 GAMA-CUNDINAMARCA            </t>
  </si>
  <si>
    <t>6202 J6202</t>
  </si>
  <si>
    <t xml:space="preserve">20295 GAMARRA-CESAR                   </t>
  </si>
  <si>
    <t>6209 J6209</t>
  </si>
  <si>
    <t xml:space="preserve">68298 GAMBITA-SANTANDER               </t>
  </si>
  <si>
    <t>6311 J6311</t>
  </si>
  <si>
    <t xml:space="preserve">15296 GAMEZA-BOYACA                  </t>
  </si>
  <si>
    <t>6312 J6312</t>
  </si>
  <si>
    <t xml:space="preserve">15299 GARAGOA-BOYACA                  </t>
  </si>
  <si>
    <t>6391 J6391</t>
  </si>
  <si>
    <t xml:space="preserve">41298 GARZON-HUILA                   </t>
  </si>
  <si>
    <t>6399 J6399</t>
  </si>
  <si>
    <t xml:space="preserve">63302 GENOVA-QUINDIO                 </t>
  </si>
  <si>
    <t>6412 K6412</t>
  </si>
  <si>
    <t xml:space="preserve">41306 GIGANTE-HUILA                   </t>
  </si>
  <si>
    <t>6421 K6421</t>
  </si>
  <si>
    <t xml:space="preserve">76306 GINEBRA-VALLE                   </t>
  </si>
  <si>
    <t>6422 K6422</t>
  </si>
  <si>
    <t>5306 GIRALDO-ANTIOQUIA</t>
  </si>
  <si>
    <t>6423 K6423</t>
  </si>
  <si>
    <t xml:space="preserve">25307 GIRARDOT-CUNDINAMARCA            </t>
  </si>
  <si>
    <t>6424 K6424</t>
  </si>
  <si>
    <t>5308 GIRARDOTA-ANTIOQUIA</t>
  </si>
  <si>
    <t>6431 K6431</t>
  </si>
  <si>
    <t xml:space="preserve">68307 GIRON-SANTANDER               </t>
  </si>
  <si>
    <t>6432 K6432</t>
  </si>
  <si>
    <t>5310 GOMEZ-PLATA-ANTIOQUIA</t>
  </si>
  <si>
    <t>6491 K6491</t>
  </si>
  <si>
    <t xml:space="preserve">20310 GONZALEZ-CESAR                   </t>
  </si>
  <si>
    <t>6492 K6492</t>
  </si>
  <si>
    <t xml:space="preserve">54313 GRAMALOTE-NORTE DE SANTANDER      </t>
  </si>
  <si>
    <t>6493 K6493</t>
  </si>
  <si>
    <t>5313 GRANADA-ANTIOQUIA</t>
  </si>
  <si>
    <t>6494 K6494</t>
  </si>
  <si>
    <t xml:space="preserve">50313 GRANADA-META                    </t>
  </si>
  <si>
    <t>6495 K6495</t>
  </si>
  <si>
    <t xml:space="preserve">68318 GUACA-SANTANDER               </t>
  </si>
  <si>
    <t>6499 K6499</t>
  </si>
  <si>
    <t xml:space="preserve">15317 GUACAMAYAS-BOYACA                  </t>
  </si>
  <si>
    <t>6511 K6511</t>
  </si>
  <si>
    <t xml:space="preserve">76318 GUACARI-VALLE                   </t>
  </si>
  <si>
    <t>6512 K6512</t>
  </si>
  <si>
    <t xml:space="preserve">25317 GUACHETA-CUNDINAMARCA            </t>
  </si>
  <si>
    <t>6513 K6513</t>
  </si>
  <si>
    <t xml:space="preserve">52317 GUACHUCAL-NARINO                  </t>
  </si>
  <si>
    <t>6514 K6514</t>
  </si>
  <si>
    <t>5315 GUADALUPE-ANTIOQUIA</t>
  </si>
  <si>
    <t>6521 K6521</t>
  </si>
  <si>
    <t xml:space="preserve">41319 GUADALUPE-HUILA                   </t>
  </si>
  <si>
    <t>6522 K6522</t>
  </si>
  <si>
    <t xml:space="preserve">68320 GUADALUPE-SANTANDER               </t>
  </si>
  <si>
    <t>6531 K6531</t>
  </si>
  <si>
    <t xml:space="preserve">25320 GUADUAS-CUNDINAMARCA            </t>
  </si>
  <si>
    <t>6532 K6532</t>
  </si>
  <si>
    <t xml:space="preserve">52320 GUAITARILLA-NARINO                  </t>
  </si>
  <si>
    <t>6611 K6611</t>
  </si>
  <si>
    <t xml:space="preserve">52323 GUALMATAN-NARINO                  </t>
  </si>
  <si>
    <t>6612 K6612</t>
  </si>
  <si>
    <t xml:space="preserve">47318 GUAMAL-MAGDALENA               </t>
  </si>
  <si>
    <t>6613 K6613</t>
  </si>
  <si>
    <t xml:space="preserve">50318 GUAMAL-META                    </t>
  </si>
  <si>
    <t>6614 K6614</t>
  </si>
  <si>
    <t xml:space="preserve">73319 GUAMO-TOLIMA                  </t>
  </si>
  <si>
    <t>6615 K6615</t>
  </si>
  <si>
    <t xml:space="preserve">19318 GUAPI-CAUCA                   </t>
  </si>
  <si>
    <t>6619 K6619</t>
  </si>
  <si>
    <t xml:space="preserve">68322 GUAPOTA-SANTANDER               </t>
  </si>
  <si>
    <t>6621 K6621</t>
  </si>
  <si>
    <t xml:space="preserve">70265 GUARANOA-SUCRE                   </t>
  </si>
  <si>
    <t>6629 K6629</t>
  </si>
  <si>
    <t>5318 GUARNE-ANTIOQUIA</t>
  </si>
  <si>
    <t>6630 K6630</t>
  </si>
  <si>
    <t xml:space="preserve">25322 GUASCA-CUNDINAMARCA            </t>
  </si>
  <si>
    <t>6810 L6810</t>
  </si>
  <si>
    <t>5321 GUATAPE-ANTIOQUIA</t>
  </si>
  <si>
    <t>6820 L6820</t>
  </si>
  <si>
    <t xml:space="preserve">25324 GUATAQUI-CUNDINAMARCA            </t>
  </si>
  <si>
    <t>6910 M6910</t>
  </si>
  <si>
    <t xml:space="preserve">25326 GUATAVITA-CUNDINAMARCA            </t>
  </si>
  <si>
    <t>6920 M6920</t>
  </si>
  <si>
    <t xml:space="preserve">15322 GUATEQUE-BOYACA                  </t>
  </si>
  <si>
    <t>7010 M7010</t>
  </si>
  <si>
    <t xml:space="preserve">66318 GUATICA-RISARALDA               </t>
  </si>
  <si>
    <t>7020 M7020</t>
  </si>
  <si>
    <t xml:space="preserve">68324 GUAVATA-SANTANDER               </t>
  </si>
  <si>
    <t>7110 M7110</t>
  </si>
  <si>
    <t xml:space="preserve">94343 GUAVIARE-GUAINIA                 </t>
  </si>
  <si>
    <t>7120 M7120</t>
  </si>
  <si>
    <t xml:space="preserve">25328 GUAYABAL-DE-SIQUIMA-CUNDINAMARCA            </t>
  </si>
  <si>
    <t>7210 M7210</t>
  </si>
  <si>
    <t xml:space="preserve">25335 GUAYABETAL-CUNDINAMARCA            </t>
  </si>
  <si>
    <t>7220 M7220</t>
  </si>
  <si>
    <t xml:space="preserve">15325 GUAYATA-BOYACA                  </t>
  </si>
  <si>
    <t>7310 M7310</t>
  </si>
  <si>
    <t xml:space="preserve">68327 GUEPSA-SANTANDER               </t>
  </si>
  <si>
    <t>7320 M7320</t>
  </si>
  <si>
    <t xml:space="preserve">15332 GUICAN-BOYACA                  </t>
  </si>
  <si>
    <t>7410 M7410</t>
  </si>
  <si>
    <t xml:space="preserve">25339 GUTIERREZ-CUNDINAMARCA            </t>
  </si>
  <si>
    <t>7420 M7420</t>
  </si>
  <si>
    <t xml:space="preserve">54344 HACARI-NORTE DE SANTANDER      </t>
  </si>
  <si>
    <t>7490 M7490</t>
  </si>
  <si>
    <t xml:space="preserve">85125 HATO-COROZAL-CASANARE                </t>
  </si>
  <si>
    <t>7500 M7500</t>
  </si>
  <si>
    <t xml:space="preserve">68344 HATO-SANTANDER               </t>
  </si>
  <si>
    <t>7710 N7710</t>
  </si>
  <si>
    <t>5347 HELICONIA-ANTIOQUIA</t>
  </si>
  <si>
    <t>7721 N7721</t>
  </si>
  <si>
    <t xml:space="preserve">54347 HERRAN-NORTE DE SANTANDER      </t>
  </si>
  <si>
    <t>7722 N7722</t>
  </si>
  <si>
    <t xml:space="preserve">73347 HERVEO-TOLIMA                  </t>
  </si>
  <si>
    <t>7729 N7729</t>
  </si>
  <si>
    <t>5353 HISPANIA-ANTIOQUIA</t>
  </si>
  <si>
    <t>7730 N7730</t>
  </si>
  <si>
    <t xml:space="preserve">41349 HOBO-HUILA                   </t>
  </si>
  <si>
    <t>7740 N7740</t>
  </si>
  <si>
    <t xml:space="preserve">73349 HONDA-TOLIMA                  </t>
  </si>
  <si>
    <t>7810 N7810</t>
  </si>
  <si>
    <t xml:space="preserve">73001 IBAGUE-TOLIMA                  </t>
  </si>
  <si>
    <t>7820 N7820</t>
  </si>
  <si>
    <t xml:space="preserve">73352 ICONONZO-TOLIMA                  </t>
  </si>
  <si>
    <t>7830 N7830</t>
  </si>
  <si>
    <t xml:space="preserve">52352 ILES-NARINO                  </t>
  </si>
  <si>
    <t>7911 N7911</t>
  </si>
  <si>
    <t xml:space="preserve">52354 IMUES-NARINO                  </t>
  </si>
  <si>
    <t>7912 N7912</t>
  </si>
  <si>
    <t xml:space="preserve">94001 INIRIDA-GUAINIA                 </t>
  </si>
  <si>
    <t>7990 N7990</t>
  </si>
  <si>
    <t xml:space="preserve">19355 INZA-CAUCA                   </t>
  </si>
  <si>
    <t>8010 N8010</t>
  </si>
  <si>
    <t xml:space="preserve">52356 IPIALES-NARINO                  </t>
  </si>
  <si>
    <t>8020 N8020</t>
  </si>
  <si>
    <t xml:space="preserve">41357 IQUIRA-HUILA                   </t>
  </si>
  <si>
    <t>8030 N8030</t>
  </si>
  <si>
    <t xml:space="preserve">41359 ISNOS-HUILA                   </t>
  </si>
  <si>
    <t>8110 N8110</t>
  </si>
  <si>
    <t>5360 ITAGUI-ANTIOQUIA</t>
  </si>
  <si>
    <t>8121 N8121</t>
  </si>
  <si>
    <t xml:space="preserve">27361 ITSMINA-CHOCO                   </t>
  </si>
  <si>
    <t>8129 N8129</t>
  </si>
  <si>
    <t>5361 ITUANGO-ANTIOQUIA</t>
  </si>
  <si>
    <t>8130 N8130</t>
  </si>
  <si>
    <t xml:space="preserve">15362 IZA-BOYACA                  </t>
  </si>
  <si>
    <t>8211 N8211</t>
  </si>
  <si>
    <t xml:space="preserve">19364 JAMBALO-CAUCA                   </t>
  </si>
  <si>
    <t>8219 N8219</t>
  </si>
  <si>
    <t xml:space="preserve">76364 JAMUNDI-VALLE                   </t>
  </si>
  <si>
    <t>8220 N8220</t>
  </si>
  <si>
    <t>5364 JARDIN-ANTIOQUIA</t>
  </si>
  <si>
    <t>8230 N8230</t>
  </si>
  <si>
    <t xml:space="preserve">15367 JENESANO-BOYACA                  </t>
  </si>
  <si>
    <t>8291 N8291</t>
  </si>
  <si>
    <t>5368 JERICO-ANTIOQUIA</t>
  </si>
  <si>
    <t>8292 N8292</t>
  </si>
  <si>
    <t xml:space="preserve">15368 JERICO-BOYACA                  </t>
  </si>
  <si>
    <t>8299 N8299</t>
  </si>
  <si>
    <t xml:space="preserve">25368 JERUSALEN-CUNDINAMARCA            </t>
  </si>
  <si>
    <t>8411 O8411</t>
  </si>
  <si>
    <t xml:space="preserve">68368 JESUS-MARIA-SANTANDER               </t>
  </si>
  <si>
    <t>8412 O8412</t>
  </si>
  <si>
    <t xml:space="preserve">68370 JORDAN-SANTANDER               </t>
  </si>
  <si>
    <t>8413 O8413</t>
  </si>
  <si>
    <t xml:space="preserve">8372 JUAN-DE-ACOSTA-ATLANTICO                </t>
  </si>
  <si>
    <t>8414 O8414</t>
  </si>
  <si>
    <t xml:space="preserve">25372 JUNIN-CUNDINAMARCA            </t>
  </si>
  <si>
    <t>8415 O8415</t>
  </si>
  <si>
    <t xml:space="preserve">27372 JURADO-CHOCO                   </t>
  </si>
  <si>
    <t>8421 O8421</t>
  </si>
  <si>
    <t xml:space="preserve">41378 LA-ARGENTINA-HUILA                   </t>
  </si>
  <si>
    <t>8422 O8422</t>
  </si>
  <si>
    <t xml:space="preserve">68377 LA-BELLEZA-SANTANDER               </t>
  </si>
  <si>
    <t>8423 O8423</t>
  </si>
  <si>
    <t xml:space="preserve">25377 LA-CALERA-CUNDINAMARCA            </t>
  </si>
  <si>
    <t>8424 O8424</t>
  </si>
  <si>
    <t xml:space="preserve">15380 LA-CAPILLA-BOYACA                  </t>
  </si>
  <si>
    <t>8430 O8430</t>
  </si>
  <si>
    <t>5376 LA-CEJA-ANTIOQUIA</t>
  </si>
  <si>
    <t>8511 P8511</t>
  </si>
  <si>
    <t xml:space="preserve">66383 LA-CELIA-RISARALDA               </t>
  </si>
  <si>
    <t>8512 P8512</t>
  </si>
  <si>
    <t xml:space="preserve">91405 LA-CHORRERA-AMAZONAS                </t>
  </si>
  <si>
    <t>8513 P8513</t>
  </si>
  <si>
    <t xml:space="preserve">52378 LA-CRUZ-NARINO                  </t>
  </si>
  <si>
    <t>8521 P8521</t>
  </si>
  <si>
    <t xml:space="preserve">76377 LA-CUMBRE-VALLE                   </t>
  </si>
  <si>
    <t>8522 P8522</t>
  </si>
  <si>
    <t xml:space="preserve">17380 LA-DORADA-CALDAS                  </t>
  </si>
  <si>
    <t>8523 P8523</t>
  </si>
  <si>
    <t>5380 LA-ESTRELLA-ANTIOQUIA</t>
  </si>
  <si>
    <t>8530 P8530</t>
  </si>
  <si>
    <t xml:space="preserve">52381 LA-FLORIDA-NARINO                  </t>
  </si>
  <si>
    <t>8541 P8541</t>
  </si>
  <si>
    <t xml:space="preserve">20383 LA-GLORIA-CESAR                   </t>
  </si>
  <si>
    <t>8542 P8542</t>
  </si>
  <si>
    <t xml:space="preserve">20400 LA-JAGUA-DE-IBIRICO-CESAR                   </t>
  </si>
  <si>
    <t>8543 P8543</t>
  </si>
  <si>
    <t xml:space="preserve">50350 LA-MACARENA-META                    </t>
  </si>
  <si>
    <t>8544 P8544</t>
  </si>
  <si>
    <t xml:space="preserve">17388 LA-MERCED-CALDAS                  </t>
  </si>
  <si>
    <t>8551 P8551</t>
  </si>
  <si>
    <t xml:space="preserve">25386 LA-MESA-CUNDINAMARCA            </t>
  </si>
  <si>
    <t>8552 P8552</t>
  </si>
  <si>
    <t xml:space="preserve">18410 LA-MONTANITA-CAQUETA                 </t>
  </si>
  <si>
    <t>8553 P8553</t>
  </si>
  <si>
    <t xml:space="preserve">25394 LA-PALMA-CUNDINAMARCA            </t>
  </si>
  <si>
    <t>8559 P8559</t>
  </si>
  <si>
    <t xml:space="preserve">20621 LA-PAZ-(ROBLES)-CESAR                   </t>
  </si>
  <si>
    <t>8560 P8560</t>
  </si>
  <si>
    <t xml:space="preserve">68397 LA-PAZ-SANTANDER               </t>
  </si>
  <si>
    <t>8610 Q8610</t>
  </si>
  <si>
    <t xml:space="preserve">91407 LA-PEDRERA-AMAZONAS                </t>
  </si>
  <si>
    <t>8621 Q8621</t>
  </si>
  <si>
    <t xml:space="preserve">25398 LA-PENA-CUNDINAMARCA            </t>
  </si>
  <si>
    <t>8622 Q8622</t>
  </si>
  <si>
    <t xml:space="preserve">41396 LA-PLATA-HUILA                   </t>
  </si>
  <si>
    <t>8691 Q8691</t>
  </si>
  <si>
    <t xml:space="preserve">54398 LA-PLAYA-NORTE DE SANTANDER      </t>
  </si>
  <si>
    <t>8692 Q8692</t>
  </si>
  <si>
    <t xml:space="preserve">99524 LA-PRIMAVERA-VICHADA </t>
  </si>
  <si>
    <t>8699 Q8699</t>
  </si>
  <si>
    <t xml:space="preserve">85136 LA-SALINA-CASANARE                </t>
  </si>
  <si>
    <t>8710 Q8710</t>
  </si>
  <si>
    <t xml:space="preserve">19392 LA-SIERRA-CAUCA                   </t>
  </si>
  <si>
    <t>8720 Q8720</t>
  </si>
  <si>
    <t xml:space="preserve">63401 LA-TEBAIDA-QUINDIO                 </t>
  </si>
  <si>
    <t>8730 Q8730</t>
  </si>
  <si>
    <t>5400 LA-UNION-ANTIOQUIA</t>
  </si>
  <si>
    <t>8790 Q8790</t>
  </si>
  <si>
    <t xml:space="preserve">52399 LA-UNION-NARINO                  </t>
  </si>
  <si>
    <t>8810 Q8810</t>
  </si>
  <si>
    <t xml:space="preserve">70400 LA-UNION-SUCRE                   </t>
  </si>
  <si>
    <t>8890 Q8890</t>
  </si>
  <si>
    <t xml:space="preserve">76400 LA-UNION-VALLE                   </t>
  </si>
  <si>
    <t>9001 R9001</t>
  </si>
  <si>
    <t xml:space="preserve">15403 LA-UVITA-BOYACA                  </t>
  </si>
  <si>
    <t>9002 R9002</t>
  </si>
  <si>
    <t xml:space="preserve">19397 LA-VEGA-CAUCA                   </t>
  </si>
  <si>
    <t>9003 R9003</t>
  </si>
  <si>
    <t xml:space="preserve">25402 LA-VEGA-CUNDINAMARCA            </t>
  </si>
  <si>
    <t>9004 R9004</t>
  </si>
  <si>
    <t xml:space="preserve">15401 LA-VICTORIA-BOYACA                  </t>
  </si>
  <si>
    <t>9005 R9005</t>
  </si>
  <si>
    <t xml:space="preserve">76403 LA-VICTORIA-VALLE                   </t>
  </si>
  <si>
    <t>9006 R9006</t>
  </si>
  <si>
    <t xml:space="preserve">66400 LA-VIRGINIA-RISARALDA               </t>
  </si>
  <si>
    <t>9007 R9007</t>
  </si>
  <si>
    <t xml:space="preserve">54377 LABATECA-NORTE DE SANTANDER      </t>
  </si>
  <si>
    <t>9008 R9008</t>
  </si>
  <si>
    <t xml:space="preserve">15377 LABRANZAGRANDE-BOYACA                  </t>
  </si>
  <si>
    <t>9101 R9101</t>
  </si>
  <si>
    <t xml:space="preserve">68385 LANDAZURI-SANTANDER               </t>
  </si>
  <si>
    <t>9102 R9102</t>
  </si>
  <si>
    <t xml:space="preserve">68406 LEBRIJA-SANTANDER               </t>
  </si>
  <si>
    <t>9103 R9103</t>
  </si>
  <si>
    <t xml:space="preserve">52405 LEIVA-NARINO                  </t>
  </si>
  <si>
    <t>9200 R9200</t>
  </si>
  <si>
    <t xml:space="preserve">50400 LEJANIAS-META                    </t>
  </si>
  <si>
    <t>9311 R9311</t>
  </si>
  <si>
    <t xml:space="preserve">25407 LENGUAZAQUE-CUNDINAMARCA            </t>
  </si>
  <si>
    <t>9312 R9312</t>
  </si>
  <si>
    <t xml:space="preserve">73408 LERIDA-TOLIMA                  </t>
  </si>
  <si>
    <t>9319 R9319</t>
  </si>
  <si>
    <t xml:space="preserve">91001 LETICIA-AMAZONAS                </t>
  </si>
  <si>
    <t>9321 R9321</t>
  </si>
  <si>
    <t xml:space="preserve">73411 LIBANO-TOLIMA                  </t>
  </si>
  <si>
    <t>9329 R9329</t>
  </si>
  <si>
    <t>5411 LIBORINA-ANTIOQUIA</t>
  </si>
  <si>
    <t>9411 S9411</t>
  </si>
  <si>
    <t xml:space="preserve">52411 LINARES-NARINO                  </t>
  </si>
  <si>
    <t>9412 S9412</t>
  </si>
  <si>
    <t xml:space="preserve">27413 LLORO-CHOCO                   </t>
  </si>
  <si>
    <t>9420 S9420</t>
  </si>
  <si>
    <t xml:space="preserve">19418 LOPEZ-(MICAY)-CAUCA                   </t>
  </si>
  <si>
    <t>9491 S9491</t>
  </si>
  <si>
    <t xml:space="preserve">23417 LORICA-CORDOBA                 </t>
  </si>
  <si>
    <t>9492 S9492</t>
  </si>
  <si>
    <t xml:space="preserve">52418 LOS-ANDES-NARINO                  </t>
  </si>
  <si>
    <t>9499 S9499</t>
  </si>
  <si>
    <t xml:space="preserve">23419 LOS-CORDOBAS-CORDOBA                 </t>
  </si>
  <si>
    <t>9511 S9511</t>
  </si>
  <si>
    <t xml:space="preserve">70418 LOS-PALMITOS-SUCRE                   </t>
  </si>
  <si>
    <t>9512 S9512</t>
  </si>
  <si>
    <t xml:space="preserve">54405 LOS-PATIOS-NORTE DE SANTANDER      </t>
  </si>
  <si>
    <t>9521 S9521</t>
  </si>
  <si>
    <t xml:space="preserve">68418 LOS-SANTOS-SANTANDER               </t>
  </si>
  <si>
    <t>9522 S9522</t>
  </si>
  <si>
    <t xml:space="preserve">54418 LOURDES-NORTE DE SANTANDER      </t>
  </si>
  <si>
    <t>9523 S9523</t>
  </si>
  <si>
    <t xml:space="preserve">8421 LURUACO-ATLANTICO                </t>
  </si>
  <si>
    <t>9524 S9524</t>
  </si>
  <si>
    <t xml:space="preserve">15425 MACANAL-BOYACA                  </t>
  </si>
  <si>
    <t>9529 S9529</t>
  </si>
  <si>
    <t xml:space="preserve">68425 MACARAVITA-SANTANDER               </t>
  </si>
  <si>
    <t>9601 S9601</t>
  </si>
  <si>
    <t>5425 MACEO-ANTIOQUIA</t>
  </si>
  <si>
    <t>9602 S9602</t>
  </si>
  <si>
    <t xml:space="preserve">25426 MACHETA-CUNDINAMARCA            </t>
  </si>
  <si>
    <t>9603 S9603</t>
  </si>
  <si>
    <t xml:space="preserve">25430 MADRID-CUNDINAMARCA            </t>
  </si>
  <si>
    <t>9609 S9609</t>
  </si>
  <si>
    <t xml:space="preserve">13430 MAGANGUE-BOLIVAR                 </t>
  </si>
  <si>
    <t>9700 T9700</t>
  </si>
  <si>
    <t xml:space="preserve">52427 MAGUI-NARINO                  </t>
  </si>
  <si>
    <t>9810 T9810</t>
  </si>
  <si>
    <t xml:space="preserve">13433 MAHATES-BOLIVAR                 </t>
  </si>
  <si>
    <t>9820 T9820</t>
  </si>
  <si>
    <t xml:space="preserve">44430 MAICAO-LA GUAJIRA              </t>
  </si>
  <si>
    <t>9900 U9900</t>
  </si>
  <si>
    <t xml:space="preserve">70429 MAJAGUAL-SUCRE                   </t>
  </si>
  <si>
    <t xml:space="preserve">68432 MALAGA-SANTANDER               </t>
  </si>
  <si>
    <t xml:space="preserve">8433 MALAMBO-ATLANTICO                </t>
  </si>
  <si>
    <t xml:space="preserve">52435 MALLAMA-NARINO                  </t>
  </si>
  <si>
    <t xml:space="preserve">8436 MANATI-ATLANTICO                </t>
  </si>
  <si>
    <t xml:space="preserve">20443 MANAURE-BALCON-DEL-CESAR-CESAR                   </t>
  </si>
  <si>
    <t xml:space="preserve">44560 MANAURE-LA GUAJIRA              </t>
  </si>
  <si>
    <t xml:space="preserve">85139 MANI-CASANARE                </t>
  </si>
  <si>
    <t xml:space="preserve">17001 MANIZALES-CALDAS                  </t>
  </si>
  <si>
    <t xml:space="preserve">25436 MANTA-CUNDINAMARCA            </t>
  </si>
  <si>
    <t xml:space="preserve">17433 MANZANARES-CALDAS                  </t>
  </si>
  <si>
    <t xml:space="preserve">13440 MARGARITA-BOLIVAR                 </t>
  </si>
  <si>
    <t xml:space="preserve">13442 MARIA-LA-BAJA-BOLIVAR                 </t>
  </si>
  <si>
    <t>5440 MARINILLA-ANTIOQUIA</t>
  </si>
  <si>
    <t xml:space="preserve">15442 MARIPI-BOYACA                  </t>
  </si>
  <si>
    <t xml:space="preserve">73443 MARIQUITA-TOLIMA                  </t>
  </si>
  <si>
    <t xml:space="preserve">17442 MARMATO-CALDAS                  </t>
  </si>
  <si>
    <t xml:space="preserve">17444 MARQUETALIA-CALDAS                  </t>
  </si>
  <si>
    <t xml:space="preserve">66440 MARSELLA-RISARALDA               </t>
  </si>
  <si>
    <t xml:space="preserve">17446 MARULANDA-CALDAS                  </t>
  </si>
  <si>
    <t xml:space="preserve">68444 MATANZA-SANTANDER               </t>
  </si>
  <si>
    <t>5001 MEDELLIN-ANTIOQUIA</t>
  </si>
  <si>
    <t xml:space="preserve">25438 MEDINA-CUNDINAMARCA            </t>
  </si>
  <si>
    <t xml:space="preserve">73449 MELGAR-TOLIMA                  </t>
  </si>
  <si>
    <t xml:space="preserve">19450 MERCADERES-CAUCA                   </t>
  </si>
  <si>
    <t xml:space="preserve">50330 MESETAS-META                    </t>
  </si>
  <si>
    <t xml:space="preserve">18460 MILAN-CAQUETA                 </t>
  </si>
  <si>
    <t xml:space="preserve">15455 MIRAFLORES-BOYACA                  </t>
  </si>
  <si>
    <t xml:space="preserve">95200 MIRAFLORES-GUAVIARE                </t>
  </si>
  <si>
    <t xml:space="preserve">19455 MIRANDA-CAUCA                   </t>
  </si>
  <si>
    <t xml:space="preserve">91460 MIRITI-PARANA-AMAZONAS                </t>
  </si>
  <si>
    <t xml:space="preserve">66456 MISTRATO-RISARALDA               </t>
  </si>
  <si>
    <t xml:space="preserve">97001 MITU-VAUPES                  </t>
  </si>
  <si>
    <t xml:space="preserve">86001 MOCOA-PUTUMAYO                </t>
  </si>
  <si>
    <t xml:space="preserve">68464 MOGOTES-SANTANDER               </t>
  </si>
  <si>
    <t xml:space="preserve">68468 MOLAGAVITA-SANTANDER               </t>
  </si>
  <si>
    <t xml:space="preserve">23464 MOMIL-CORDOBA                 </t>
  </si>
  <si>
    <t xml:space="preserve">13468 MOMPOS-BOLIVAR                 </t>
  </si>
  <si>
    <t xml:space="preserve">15464 MONGUA-BOYACA                  </t>
  </si>
  <si>
    <t xml:space="preserve">15466 MONGUI-BOYACA                  </t>
  </si>
  <si>
    <t xml:space="preserve">15469 MONIQUIRA-BOYACA                  </t>
  </si>
  <si>
    <t xml:space="preserve">23500 MONITOS-CORDOBA                 </t>
  </si>
  <si>
    <t>5467 MONTEBELLO-ANTIOQUIA</t>
  </si>
  <si>
    <t xml:space="preserve">23466 MONTELIBANO-CORDOBA                 </t>
  </si>
  <si>
    <t xml:space="preserve">63470 MONTENEGRO-QUINDIO                 </t>
  </si>
  <si>
    <t xml:space="preserve">23001 MONTERIA-CORDOBA                 </t>
  </si>
  <si>
    <t xml:space="preserve">85162 MONTERREY-CASANARE                </t>
  </si>
  <si>
    <t xml:space="preserve">13473 MORALES-BOLIVAR                 </t>
  </si>
  <si>
    <t xml:space="preserve">19473 MORALES-CAUCA                   </t>
  </si>
  <si>
    <t xml:space="preserve">18479 MORELIA-CAQUETA                 </t>
  </si>
  <si>
    <t xml:space="preserve">95220 MORICHAL-GUAVIARE                </t>
  </si>
  <si>
    <t xml:space="preserve">70473 MORROA-SUCRE                   </t>
  </si>
  <si>
    <t xml:space="preserve">25473 MOSQUERA-CUNDINAMARCA            </t>
  </si>
  <si>
    <t xml:space="preserve">52473 MOSQUERA-NARINO                  </t>
  </si>
  <si>
    <t xml:space="preserve">15476 MOTAVITA-BOYACA                  </t>
  </si>
  <si>
    <t xml:space="preserve">73461 MURILLO-TOLIMA                  </t>
  </si>
  <si>
    <t>5475 MURINDO-ANTIOQUIA</t>
  </si>
  <si>
    <t>5480 MUTATA-ANTIOQUIA</t>
  </si>
  <si>
    <t xml:space="preserve">54480 MUTISCUA-NORTE DE SANTANDER      </t>
  </si>
  <si>
    <t xml:space="preserve">15480 MUZO-BOYACA                  </t>
  </si>
  <si>
    <t>5483 NARINO-ANTIOQUIA</t>
  </si>
  <si>
    <t xml:space="preserve">25483 NARINO-CUNDINAMARCA            </t>
  </si>
  <si>
    <t xml:space="preserve">41483 NATAGA-HUILA                   </t>
  </si>
  <si>
    <t xml:space="preserve">73483 NATAGAIMA-TOLIMA                  </t>
  </si>
  <si>
    <t>5495 NECHI-ANTIOQUIA</t>
  </si>
  <si>
    <t>5490 NECOCLI-ANTIOQUIA</t>
  </si>
  <si>
    <t xml:space="preserve">17486 NEIRA-CALDAS                  </t>
  </si>
  <si>
    <t xml:space="preserve">41001 NEIVA-HUILA                   </t>
  </si>
  <si>
    <t xml:space="preserve">25486 NEMOCON-CUNDINAMARCA            </t>
  </si>
  <si>
    <t xml:space="preserve">25488 NILO-CUNDINAMARCA            </t>
  </si>
  <si>
    <t xml:space="preserve">25489 NIMAIMA-CUNDINAMARCA            </t>
  </si>
  <si>
    <t xml:space="preserve">15491 NOBSA-BOYACA                  </t>
  </si>
  <si>
    <t xml:space="preserve">25491 NOCAIMA-CUNDINAMARCA            </t>
  </si>
  <si>
    <t xml:space="preserve">27491 NOVITA-CHOCO                   </t>
  </si>
  <si>
    <t xml:space="preserve">99496 NUEVA-ANTIOQUIA-VICHADA </t>
  </si>
  <si>
    <t xml:space="preserve">15494 NUEVO-COLON-BOYACA                  </t>
  </si>
  <si>
    <t xml:space="preserve">85225 NUNCHIA-CASANARE                </t>
  </si>
  <si>
    <t xml:space="preserve">27495 NUQUI-CHOCO                   </t>
  </si>
  <si>
    <t xml:space="preserve">76497 OBANDO-VALLE                   </t>
  </si>
  <si>
    <t xml:space="preserve">68498 OCAMONTE-SANTANDER               </t>
  </si>
  <si>
    <t xml:space="preserve">54498 OCANA-NORTE DE SANTANDER      </t>
  </si>
  <si>
    <t xml:space="preserve">68500 OIBA-SANTANDER               </t>
  </si>
  <si>
    <t xml:space="preserve">15500 OICATA-BOYACA                  </t>
  </si>
  <si>
    <t>5501 OLAYA-ANTIOQUIA</t>
  </si>
  <si>
    <t xml:space="preserve">52490 OLAYA-HERRERA-NARINO                  </t>
  </si>
  <si>
    <t xml:space="preserve">68502 ONZAGA-SANTANDER               </t>
  </si>
  <si>
    <t xml:space="preserve">41503 OPORAPA-HUILA                   </t>
  </si>
  <si>
    <t xml:space="preserve">86320 ORITO-PUTUMAYO                </t>
  </si>
  <si>
    <t xml:space="preserve">85230 OROCUE-CASANARE                </t>
  </si>
  <si>
    <t xml:space="preserve">73504 ORTEGA-TOLIMA                  </t>
  </si>
  <si>
    <t xml:space="preserve">52506 OSPINA-NARINO                  </t>
  </si>
  <si>
    <t xml:space="preserve">15507 OTANCHE-BOYACA                  </t>
  </si>
  <si>
    <t xml:space="preserve">70508 OVEJAS-SUCRE                   </t>
  </si>
  <si>
    <t xml:space="preserve">15511 PACHAVITA-BOYACA                  </t>
  </si>
  <si>
    <t xml:space="preserve">25513 PACHO-CUNDINAMARCA            </t>
  </si>
  <si>
    <t xml:space="preserve">97511 PACOA-VAUPES                  </t>
  </si>
  <si>
    <t xml:space="preserve">17513 PACORA-CALDAS                  </t>
  </si>
  <si>
    <t xml:space="preserve">19513 PADILLA-CAUCA                   </t>
  </si>
  <si>
    <t xml:space="preserve">15514 PAEZ-BOYACA                  </t>
  </si>
  <si>
    <t xml:space="preserve">19517 PAEZ-CAUCA                   </t>
  </si>
  <si>
    <t xml:space="preserve">41518 PAICOL-HUILA                   </t>
  </si>
  <si>
    <t xml:space="preserve">20517 PAILITAS-CESAR                   </t>
  </si>
  <si>
    <t xml:space="preserve">25518 PAIME-CUNDINAMARCA            </t>
  </si>
  <si>
    <t xml:space="preserve">15516 PAIPA-BOYACA                  </t>
  </si>
  <si>
    <t xml:space="preserve">15518 PAJARITO-BOYACA                  </t>
  </si>
  <si>
    <t xml:space="preserve">41524 PALERMO-HUILA                   </t>
  </si>
  <si>
    <t xml:space="preserve">17524 PALESTINA-CALDAS                  </t>
  </si>
  <si>
    <t xml:space="preserve">41530 PALESTINA-HUILA                   </t>
  </si>
  <si>
    <t xml:space="preserve">8520 PALMAR-DE-VARELA-ATLANTICO                </t>
  </si>
  <si>
    <t xml:space="preserve">68522 PALMAR-SANTANDER               </t>
  </si>
  <si>
    <t xml:space="preserve">68524 PALMAS-DEL-SOCORRO-SANTANDER               </t>
  </si>
  <si>
    <t xml:space="preserve">76520 PALMIRA-VALLE                   </t>
  </si>
  <si>
    <t xml:space="preserve">70523 PALMITO-SUCRE                   </t>
  </si>
  <si>
    <t xml:space="preserve">54518 PAMPLONA-NORTE DE SANTANDER      </t>
  </si>
  <si>
    <t xml:space="preserve">54520 PAMPLONITA-NORTE DE SANTANDER      </t>
  </si>
  <si>
    <t xml:space="preserve">25524 PANDI-CUNDINAMARCA            </t>
  </si>
  <si>
    <t xml:space="preserve">15522 PANQUEBA-BOYACA                  </t>
  </si>
  <si>
    <t xml:space="preserve">68533 PARAMO-SANTANDER               </t>
  </si>
  <si>
    <t xml:space="preserve">25530 PARATEBUENO-CUNDINAMARCA            </t>
  </si>
  <si>
    <t xml:space="preserve">25535 PASCA-CUNDINAMARCA            </t>
  </si>
  <si>
    <t xml:space="preserve">52001 PASTO-NARINO                  </t>
  </si>
  <si>
    <t xml:space="preserve">19532 PATIA(EL-BORDO)-CAUCA                   </t>
  </si>
  <si>
    <t xml:space="preserve">15531 PAUNA-BOYACA                  </t>
  </si>
  <si>
    <t xml:space="preserve">15533 PAYA-BOYACA                  </t>
  </si>
  <si>
    <t xml:space="preserve">85250 PAZ-DE-ARIPORO-CASANARE                </t>
  </si>
  <si>
    <t xml:space="preserve">15537 PAZ-DE-RIO-BOYACA                  </t>
  </si>
  <si>
    <t xml:space="preserve">47541 PEDRAZA-MAGDALENA               </t>
  </si>
  <si>
    <t xml:space="preserve">20550 PELAYA-CESAR                   </t>
  </si>
  <si>
    <t>5541 PENOL-ANTIOQUIA</t>
  </si>
  <si>
    <t xml:space="preserve">17541 PENSILVANIA-CALDAS                  </t>
  </si>
  <si>
    <t>5543 PEQUE-ANTIOQUIA</t>
  </si>
  <si>
    <t xml:space="preserve">66001 PEREIRA-RISARALDA               </t>
  </si>
  <si>
    <t xml:space="preserve">15542 PESCA-BOYACA                  </t>
  </si>
  <si>
    <t xml:space="preserve">68547 PIEDECUESTA-SANTANDER               </t>
  </si>
  <si>
    <t xml:space="preserve">73547 PIEDRAS-TOLIMA                  </t>
  </si>
  <si>
    <t xml:space="preserve">19548 PIENDAMO-CAUCA                   </t>
  </si>
  <si>
    <t xml:space="preserve">63548 PIJAO-QUINDIO                 </t>
  </si>
  <si>
    <t xml:space="preserve">68549 PINCHOTE-SANTANDER               </t>
  </si>
  <si>
    <t xml:space="preserve">13549 PINILLOS-BOLIVAR                 </t>
  </si>
  <si>
    <t xml:space="preserve">8549 PIOJO-ATLANTICO                </t>
  </si>
  <si>
    <t xml:space="preserve">15550 PISVA-BOYACA                  </t>
  </si>
  <si>
    <t xml:space="preserve">41548 PITAL-HUILA                   </t>
  </si>
  <si>
    <t xml:space="preserve">41551 PITALITO-HUILA                   </t>
  </si>
  <si>
    <t xml:space="preserve">47551 PIVIJAY-MAGDALENA               </t>
  </si>
  <si>
    <t xml:space="preserve">73555 PLANADAS-TOLIMA                  </t>
  </si>
  <si>
    <t xml:space="preserve">23555 PLANETA-RICA-CORDOBA                 </t>
  </si>
  <si>
    <t xml:space="preserve">47555 PLATO-MAGDALENA               </t>
  </si>
  <si>
    <t xml:space="preserve">52540 POLICARPA-NARINO                  </t>
  </si>
  <si>
    <t xml:space="preserve">8558 POLONUEVO-ATLANTICO                </t>
  </si>
  <si>
    <t xml:space="preserve">8560 PONEDERA-ATLANTICO                </t>
  </si>
  <si>
    <t xml:space="preserve">19001 POPAYAN-CAUCA                   </t>
  </si>
  <si>
    <t xml:space="preserve">85263 PORE-CASANARE                </t>
  </si>
  <si>
    <t xml:space="preserve">52560 POTOSI-NARINO                  </t>
  </si>
  <si>
    <t xml:space="preserve">76563 PRADERA-VALLE                   </t>
  </si>
  <si>
    <t xml:space="preserve">73563 PRADO-TOLIMA                  </t>
  </si>
  <si>
    <t>88564 PROVIDENCIA-SAN ANDRES Y PROVIDENCIA</t>
  </si>
  <si>
    <t xml:space="preserve">23570 PUEBLO-NUEVO-CORDOBA                 </t>
  </si>
  <si>
    <t xml:space="preserve">66572 PUEBLO-RICO-RISARALDA               </t>
  </si>
  <si>
    <t>5576 PUEBLORRICO-ANTIOQUIA</t>
  </si>
  <si>
    <t xml:space="preserve">47570 PUEBLOVIEJO-MAGDALENA               </t>
  </si>
  <si>
    <t xml:space="preserve">68572 PUENTE-NACIONAL-SANTANDER               </t>
  </si>
  <si>
    <t xml:space="preserve">52573 PUERRES-NARINO                  </t>
  </si>
  <si>
    <t xml:space="preserve">86568 PUERTO-ASIS-PUTUMAYO                </t>
  </si>
  <si>
    <t>5579 PUERTO-BERRIO-ANTIOQUIA</t>
  </si>
  <si>
    <t xml:space="preserve">15572 PUERTO-BOYACA-BOYACA                  </t>
  </si>
  <si>
    <t xml:space="preserve">99001 PUERTO-CARRENO-VICHADA </t>
  </si>
  <si>
    <t xml:space="preserve">8573 PUERTO-COLOMBIA-ATLANTICO                </t>
  </si>
  <si>
    <t xml:space="preserve">23574 PUERTO-ESCONDIDO-CORDOBA                 </t>
  </si>
  <si>
    <t xml:space="preserve">50568 PUERTO-GAITAN-META                    </t>
  </si>
  <si>
    <t xml:space="preserve">86573 PUERTO-LEGUIZAMO-PUTUMAYO                </t>
  </si>
  <si>
    <t xml:space="preserve">23580 PUERTO-LIBERTADOR-CORDOBA                 </t>
  </si>
  <si>
    <t xml:space="preserve">50577 PUERTO-LLERAS-META                    </t>
  </si>
  <si>
    <t xml:space="preserve">50573 PUERTO-LOPEZ-META                    </t>
  </si>
  <si>
    <t>5585 PUERTO-NARE-ANTIOQUIA</t>
  </si>
  <si>
    <t xml:space="preserve">91540 PUERTO-NARINO-AMAZONAS                </t>
  </si>
  <si>
    <t xml:space="preserve">68573 PUERTO-PARRA-SANTANDER               </t>
  </si>
  <si>
    <t xml:space="preserve">18592 PUERTO-RICO-CAQUETA                 </t>
  </si>
  <si>
    <t xml:space="preserve">50590 PUERTO-RICO-META                    </t>
  </si>
  <si>
    <t xml:space="preserve">81591 PUERTO-RONDON-ARAUCA                  </t>
  </si>
  <si>
    <t xml:space="preserve">25572 PUERTO-SALGAR-CUNDINAMARCA            </t>
  </si>
  <si>
    <t xml:space="preserve">91669 PUERTO-SANTANDER-AMAZONAS                </t>
  </si>
  <si>
    <t xml:space="preserve">19573 PUERTO-TEJADA-CAUCA                   </t>
  </si>
  <si>
    <t>5591 PUERTO-TRIUNFO-ANTIOQUIA</t>
  </si>
  <si>
    <t xml:space="preserve">68575 PUERTO-WILCHES-SANTANDER               </t>
  </si>
  <si>
    <t xml:space="preserve">25580 PULI-CUNDINAMARCA            </t>
  </si>
  <si>
    <t xml:space="preserve">52585 PUPIALES-NARINO                  </t>
  </si>
  <si>
    <t xml:space="preserve">19585 PURACE-CAUCA                   </t>
  </si>
  <si>
    <t xml:space="preserve">73585 PURIFICACION-TOLIMA                  </t>
  </si>
  <si>
    <t xml:space="preserve">23586 PURISIMA-CORDOBA                 </t>
  </si>
  <si>
    <t xml:space="preserve">25592 QUEBRADANEGRA-CUNDINAMARCA            </t>
  </si>
  <si>
    <t xml:space="preserve">25594 QUETAME-CUNDINAMARCA            </t>
  </si>
  <si>
    <t xml:space="preserve">27001 QUIBDO-CHOCO                   </t>
  </si>
  <si>
    <t xml:space="preserve">63594 QUIMBAYA-QUINDIO                 </t>
  </si>
  <si>
    <t xml:space="preserve">66594 QUINCHIA-RISARALDA               </t>
  </si>
  <si>
    <t xml:space="preserve">15580 QUIPAMA-BOYACA                  </t>
  </si>
  <si>
    <t xml:space="preserve">25596 QUIPILE-CUNDINAMARCA            </t>
  </si>
  <si>
    <t xml:space="preserve">54599 RAGONVALIA-NORTE DE SANTANDER      </t>
  </si>
  <si>
    <t xml:space="preserve">15599 RAMIRIQUI-BOYACA                  </t>
  </si>
  <si>
    <t xml:space="preserve">15600 RAQUIRA-BOYACA                  </t>
  </si>
  <si>
    <t xml:space="preserve">85279 RECETOR-CASANARE                </t>
  </si>
  <si>
    <t>5604 REMEDIOS-ANTIOQUIA</t>
  </si>
  <si>
    <t xml:space="preserve">47605 REMOLINO-MAGDALENA               </t>
  </si>
  <si>
    <t xml:space="preserve">8606 REPELON-ATLANTICO                </t>
  </si>
  <si>
    <t xml:space="preserve">50606 RESTREPO-META                    </t>
  </si>
  <si>
    <t xml:space="preserve">76606 RESTREPO-VALLE                   </t>
  </si>
  <si>
    <t>5607 RETIRO-ANTIOQUIA</t>
  </si>
  <si>
    <t xml:space="preserve">25612 RICAURTE-CUNDINAMARCA            </t>
  </si>
  <si>
    <t xml:space="preserve">52612 RICAURTE-NARINO                  </t>
  </si>
  <si>
    <t xml:space="preserve">20614 RIO-DE-ORO-CESAR                   </t>
  </si>
  <si>
    <t xml:space="preserve">13600 RIO-VIEJO-BOLIVAR                 </t>
  </si>
  <si>
    <t xml:space="preserve">73616 RIOBLANCO-TOLIMA                  </t>
  </si>
  <si>
    <t xml:space="preserve">76616 RIOFRIO-VALLE                   </t>
  </si>
  <si>
    <t xml:space="preserve">44001 RIOHACHA-LA GUAJIRA              </t>
  </si>
  <si>
    <t>5615 RIONEGRO-ANTIOQUIA</t>
  </si>
  <si>
    <t xml:space="preserve">68615 RIONEGRO-SANTANDER               </t>
  </si>
  <si>
    <t xml:space="preserve">17614 RIOSUCIO-CALDAS                  </t>
  </si>
  <si>
    <t xml:space="preserve">27615 RIOSUCIO-CHOCO                   </t>
  </si>
  <si>
    <t xml:space="preserve">17616 RISARALDA-CALDAS                  </t>
  </si>
  <si>
    <t xml:space="preserve">41615 RIVERA-HUILA                   </t>
  </si>
  <si>
    <t xml:space="preserve">52621 ROBERTO-PAYAN-NARINO                  </t>
  </si>
  <si>
    <t xml:space="preserve">76622 ROLDANILLO-VALLE                   </t>
  </si>
  <si>
    <t xml:space="preserve">73622 RONCESVALLES-TOLIMA                  </t>
  </si>
  <si>
    <t xml:space="preserve">15621 RONDON-BOYACA                  </t>
  </si>
  <si>
    <t xml:space="preserve">19622 ROSAS-CAUCA                   </t>
  </si>
  <si>
    <t xml:space="preserve">73624 ROVIRA-TOLIMA                  </t>
  </si>
  <si>
    <t xml:space="preserve">68655 SABANA-DE-TORRES-SANTANDER               </t>
  </si>
  <si>
    <t xml:space="preserve">8634 SABANAGRANDE-ATLANTICO                </t>
  </si>
  <si>
    <t>5628 SABANALARGA-ANTIOQUIA</t>
  </si>
  <si>
    <t xml:space="preserve">8638 SABANALARGA-ATLANTICO                </t>
  </si>
  <si>
    <t xml:space="preserve">85300 SABANALARGA-CASANARE                </t>
  </si>
  <si>
    <t>5631 SABANETA-ANTIOQUIA</t>
  </si>
  <si>
    <t xml:space="preserve">15632 SABOYA-BOYACA                  </t>
  </si>
  <si>
    <t xml:space="preserve">85315 SACAMA-CASANARE                </t>
  </si>
  <si>
    <t xml:space="preserve">15638 SACHICA-BOYACA                  </t>
  </si>
  <si>
    <t xml:space="preserve">23660 SAHAGUN-CORDOBA                 </t>
  </si>
  <si>
    <t xml:space="preserve">41660 SALADOBLANCO-HUILA                   </t>
  </si>
  <si>
    <t xml:space="preserve">17653 SALAMINA-CALDAS                  </t>
  </si>
  <si>
    <t xml:space="preserve">47675 SALAMINA-MAGDALENA               </t>
  </si>
  <si>
    <t xml:space="preserve">54660 SALAZAR-NORTE DE SANTANDER      </t>
  </si>
  <si>
    <t xml:space="preserve">73671 SALDANA-TOLIMA                  </t>
  </si>
  <si>
    <t xml:space="preserve">63690 SALENTO-QUINDIO                 </t>
  </si>
  <si>
    <t>5642 SALGAR-ANTIOQUIA</t>
  </si>
  <si>
    <t xml:space="preserve">15646 SAMACA-BOYACA                  </t>
  </si>
  <si>
    <t xml:space="preserve">17662 SAMANA-CALDAS                  </t>
  </si>
  <si>
    <t xml:space="preserve">52678 SAMANIEGO-NARINO                  </t>
  </si>
  <si>
    <t xml:space="preserve">70670 SAMPUES-SUCRE                   </t>
  </si>
  <si>
    <t xml:space="preserve">41668 SAN-AGUSTIN-HUILA                   </t>
  </si>
  <si>
    <t xml:space="preserve">20710 SAN-ALBERTO-CESAR                   </t>
  </si>
  <si>
    <t>5647 SAN-ANDRES-ANTIOQUIA</t>
  </si>
  <si>
    <t xml:space="preserve">23670 SAN-ANDRES-DE-SOTAVENTO-CORDOBA                 </t>
  </si>
  <si>
    <t>88001 SAN-ANDRES-SAN ANDRES Y PROVIDENCIA</t>
  </si>
  <si>
    <t xml:space="preserve">68669 SAN-ANDRES-SANTANDER               </t>
  </si>
  <si>
    <t xml:space="preserve">23672 SAN-ANTERO-CORDOBA                 </t>
  </si>
  <si>
    <t xml:space="preserve">25645 SAN-ANTONIO-DEL-TEQUENDAMA-CUNDINAMARCA            </t>
  </si>
  <si>
    <t xml:space="preserve">73675 SAN-ANTONIO-TOLIMA                  </t>
  </si>
  <si>
    <t xml:space="preserve">70678 SAN-BENITO-ABAD-SUCRE                   </t>
  </si>
  <si>
    <t xml:space="preserve">68673 SAN-BENITO-SANTANDER               </t>
  </si>
  <si>
    <t xml:space="preserve">25649 SAN-BERNARDO-CUNDINAMARCA            </t>
  </si>
  <si>
    <t xml:space="preserve">23675 SAN-BERNARDO-DEL-VIENTO-CORDOBA                 </t>
  </si>
  <si>
    <t xml:space="preserve">54670 SAN-CALIXTO-NORTE DE SANTANDER      </t>
  </si>
  <si>
    <t>5649 SAN-CARLOS-ANTIOQUIA</t>
  </si>
  <si>
    <t xml:space="preserve">23678 SAN-CARLOS-CORDOBA                 </t>
  </si>
  <si>
    <t xml:space="preserve">50680 SAN-CARLOS-DE-GUAR0A-META                    </t>
  </si>
  <si>
    <t xml:space="preserve">25653 SAN-CAYETANO-CUNDINAMARCA            </t>
  </si>
  <si>
    <t xml:space="preserve">54673 SAN-CAYETANO-NORTE DE SANTANDER      </t>
  </si>
  <si>
    <t xml:space="preserve">20750 SAN-DIEGO-CESAR                   </t>
  </si>
  <si>
    <t xml:space="preserve">15660 SAN-EDUARDO-BOYACA                  </t>
  </si>
  <si>
    <t xml:space="preserve">13647 SAN-ESTANISLAO-BOLIVAR                 </t>
  </si>
  <si>
    <t xml:space="preserve">13650 SAN-FERNANDO-BOLIVAR                 </t>
  </si>
  <si>
    <t>5652 SAN-FRANCISCO-ANTIOQUIA</t>
  </si>
  <si>
    <t xml:space="preserve">25658 SAN-FRANCISCO-CUNDINAMARCA            </t>
  </si>
  <si>
    <t xml:space="preserve">86755 SAN-FRANCISCO-PUTUMAYO                </t>
  </si>
  <si>
    <t xml:space="preserve">68679 SAN-GIL-SANTANDER               </t>
  </si>
  <si>
    <t xml:space="preserve">13654 SAN-JACINTO-BOLIVAR                 </t>
  </si>
  <si>
    <t>5656 SAN-JERONIMO-ANTIOQUIA</t>
  </si>
  <si>
    <t xml:space="preserve">68682 SAN-JOAQUIN-SANTANDER               </t>
  </si>
  <si>
    <t xml:space="preserve">18610 SAN-JOSE-DE-FRAGUA-CAQUETA                 </t>
  </si>
  <si>
    <t>5658 SAN-JOSE-DE-LA-MONTANA-ANTIOQUIA</t>
  </si>
  <si>
    <t xml:space="preserve">68684 SAN-JOSE-DE-MIRANDA-SANTANDER               </t>
  </si>
  <si>
    <t xml:space="preserve">99760 SAN-JOSE-DE-OCUNE-VICHADA </t>
  </si>
  <si>
    <t xml:space="preserve">15664 SAN-JOSE-DE-PARE-BOYACA                  </t>
  </si>
  <si>
    <t xml:space="preserve">95001 SAN-JOSE-DEL-GUAVIARE-GUAVIARE                </t>
  </si>
  <si>
    <t xml:space="preserve">27660 SAN-JOSE-DEL-PALMAR-CHOCO                   </t>
  </si>
  <si>
    <t xml:space="preserve">50683 SAN-JUAN-DE-ARAMA-META                    </t>
  </si>
  <si>
    <t xml:space="preserve">70702 SAN-JUAN-DE-BETULIA-SUCRE                   </t>
  </si>
  <si>
    <t xml:space="preserve">25662 SAN-JUAN-DE-RIOSECO-CUNDINAMARCA            </t>
  </si>
  <si>
    <t>5659 SAN-JUAN-DE-URABA-ANTIOQUIA</t>
  </si>
  <si>
    <t xml:space="preserve">44650 SAN-JUAN-DEL-CESAR-LA GUAJIRA              </t>
  </si>
  <si>
    <t xml:space="preserve">13657 SAN-JUAN-NEPOMUCENO-BOLIVAR                 </t>
  </si>
  <si>
    <t xml:space="preserve">50686 SAN-JUANITO-META                    </t>
  </si>
  <si>
    <t xml:space="preserve">52687 SAN-LORENZO-NARINO                  </t>
  </si>
  <si>
    <t>5660 SAN-LUIS-ANTIOQUIA</t>
  </si>
  <si>
    <t xml:space="preserve">15667 SAN-LUIS-DE-GACENO-BOYACA                  </t>
  </si>
  <si>
    <t xml:space="preserve">85325 SAN-LUIS-DE-PALENQUE-CASANARE                </t>
  </si>
  <si>
    <t xml:space="preserve">73678 SAN-LUIS-TOLIMA                  </t>
  </si>
  <si>
    <t xml:space="preserve">70708 SAN-MARCOS-SUCRE                   </t>
  </si>
  <si>
    <t xml:space="preserve">20770 SAN-MARTIN-CESAR                   </t>
  </si>
  <si>
    <t xml:space="preserve">13667 SAN-MARTIN-DE-LOBA-BOLIVAR                 </t>
  </si>
  <si>
    <t xml:space="preserve">50689 SAN-MARTIN-META                    </t>
  </si>
  <si>
    <t xml:space="preserve">15673 SAN-MATEO-BOYACA                  </t>
  </si>
  <si>
    <t xml:space="preserve">15676 SAN-MIGUEL-DE-SEMA-BOYACA                  </t>
  </si>
  <si>
    <t xml:space="preserve">68686 SAN-MIGUEL-SANTANDER               </t>
  </si>
  <si>
    <t xml:space="preserve">70713 SAN-ONOFRE-SUCRE                   </t>
  </si>
  <si>
    <t xml:space="preserve">13670 SAN-PABLO-BOLIVAR                 </t>
  </si>
  <si>
    <t xml:space="preserve">15681 SAN-PABLO-DE-BORBUR-BOYACA                  </t>
  </si>
  <si>
    <t xml:space="preserve">52693 SAN-PABLO-NARINO                  </t>
  </si>
  <si>
    <t>5664 SAN-PEDRO-ANTIOQUIA</t>
  </si>
  <si>
    <t>5665 SAN-PEDRO-DE-URABA-ANTIOQUIA</t>
  </si>
  <si>
    <t xml:space="preserve">70717 SAN-PEDRO-SUCRE                   </t>
  </si>
  <si>
    <t xml:space="preserve">76670 SAN-PEDRO-VALLE                   </t>
  </si>
  <si>
    <t xml:space="preserve">23686 SAN-PELAYO-CORDOBA                 </t>
  </si>
  <si>
    <t>5667 SAN-RAFAEL-ANTIOQUIA</t>
  </si>
  <si>
    <t>5670 SAN-ROQUE-ANTIOQUIA</t>
  </si>
  <si>
    <t xml:space="preserve">19693 SAN-SEBASTIAN-CAUCA                   </t>
  </si>
  <si>
    <t xml:space="preserve">47692 SAN-SEBASTIAN-DE-BUENAVISMAGDALENA               </t>
  </si>
  <si>
    <t>5674 SAN-VICENTE-ANTIOQUIA</t>
  </si>
  <si>
    <t xml:space="preserve">68689 SAN-VICENTE-DE-CHUCURI-SANTANDER               </t>
  </si>
  <si>
    <t xml:space="preserve">18753 SAN-VICENTE-DEL-CAGUAN-CAQUETA                 </t>
  </si>
  <si>
    <t xml:space="preserve">47703 SAN-ZENON-MAGDALENA               </t>
  </si>
  <si>
    <t xml:space="preserve">52683 SANDONA-NARINO                  </t>
  </si>
  <si>
    <t xml:space="preserve">47707 SANTA-ANA-MAGDALENA               </t>
  </si>
  <si>
    <t>5679 SANTA-BARBARA-ANTIOQUIA</t>
  </si>
  <si>
    <t xml:space="preserve">52696 SANTA-BARBARA-NARINO                  </t>
  </si>
  <si>
    <t xml:space="preserve">68705 SANTA-BARBARA-SANTANDER               </t>
  </si>
  <si>
    <t xml:space="preserve">13673 SANTA-CATALINA-BOLIVAR                 </t>
  </si>
  <si>
    <t xml:space="preserve">68720 SANTA-HELENA-DEL-OPON-SANTANDER               </t>
  </si>
  <si>
    <t xml:space="preserve">73686 SANTA-ISABEL-TOLIMA                  </t>
  </si>
  <si>
    <t xml:space="preserve">8675 SANTA-LUCIA-ATLANTICO                </t>
  </si>
  <si>
    <t xml:space="preserve">15690 SANTA-MARIA-BOYACA                  </t>
  </si>
  <si>
    <t xml:space="preserve">47001 SANTA-MARTA-MAGDALENA               </t>
  </si>
  <si>
    <t xml:space="preserve">99572 SANTA-RITA-VICHADA </t>
  </si>
  <si>
    <t xml:space="preserve">13683 SANTA-ROSA-BOLIVAR                 </t>
  </si>
  <si>
    <t xml:space="preserve">19701 SANTA-ROSA-CAUCA                   </t>
  </si>
  <si>
    <t xml:space="preserve">66682 SANTA-ROSA-DE-CABAL-RISARALDA               </t>
  </si>
  <si>
    <t>5686 SANTA-ROSA-DE-OSOS-ANTIOQUIA</t>
  </si>
  <si>
    <t xml:space="preserve">15693 SANTA-ROSA-DE-VITERBO-BOYACA                  </t>
  </si>
  <si>
    <t xml:space="preserve">13688 SANTA-ROSA-DEL-SUR-BOLIVAR                 </t>
  </si>
  <si>
    <t xml:space="preserve">99666 SANTA-ROSALIA-VICHADA </t>
  </si>
  <si>
    <t xml:space="preserve">15696 SANTA-SOFIA-BOYACA                  </t>
  </si>
  <si>
    <t xml:space="preserve">52699 SANTACRUZ-NARINO                  </t>
  </si>
  <si>
    <t xml:space="preserve">41676 SANTAMARIA-HUILA                   </t>
  </si>
  <si>
    <t xml:space="preserve">15686 SANTANA-BOYACA                  </t>
  </si>
  <si>
    <t xml:space="preserve">19698 SANTANDER-DE-QUILICHAO-CAUCA                   </t>
  </si>
  <si>
    <t xml:space="preserve">54680 SANTIAGO-NORTE DE SANTANDER      </t>
  </si>
  <si>
    <t xml:space="preserve">86760 SANTIAGO-PUTUMAYO                </t>
  </si>
  <si>
    <t xml:space="preserve">15720 SANTIVANORTE-BOYACA                  </t>
  </si>
  <si>
    <t xml:space="preserve">15723 SANTIVASUR-BOYACA                  </t>
  </si>
  <si>
    <t>5690 SANTO-DOMINGO-ANTIOQUIA</t>
  </si>
  <si>
    <t xml:space="preserve">8685 SANTO-TOMAS-ATLANTICO                </t>
  </si>
  <si>
    <t>5697 SANTUARIO-ANTIOQUIA</t>
  </si>
  <si>
    <t xml:space="preserve">52720 SAPUYES-NARINO                  </t>
  </si>
  <si>
    <t xml:space="preserve">81736 SARAVENA-ARAUCA                  </t>
  </si>
  <si>
    <t xml:space="preserve">54720 SARDINATA-NORTE DE SANTANDER      </t>
  </si>
  <si>
    <t xml:space="preserve">25718 SASAIMA-CUNDINAMARCA            </t>
  </si>
  <si>
    <t xml:space="preserve">66687 SATUARIO-RISARALDA               </t>
  </si>
  <si>
    <t>5736 SEGOVIA-ANTIOQUIA</t>
  </si>
  <si>
    <t xml:space="preserve">25736 SESQUILE-CUNDINAMARCA            </t>
  </si>
  <si>
    <t xml:space="preserve">76736 SEVILLA-VALLE                   </t>
  </si>
  <si>
    <t xml:space="preserve">15740 SIACHOQUE-BOYACA                  </t>
  </si>
  <si>
    <t xml:space="preserve">25740 SIBATE-CUNDINAMARCA            </t>
  </si>
  <si>
    <t xml:space="preserve">86749 SIBUNDOY-PUTUMAYO                </t>
  </si>
  <si>
    <t xml:space="preserve">54743 SILOS-NORTE DE SANTANDER      </t>
  </si>
  <si>
    <t xml:space="preserve">25743 SILVANIA-CUNDINAMARCA            </t>
  </si>
  <si>
    <t xml:space="preserve">19743 SILVIA-CAUCA                   </t>
  </si>
  <si>
    <t xml:space="preserve">68745 SIMACOTA-SANTANDER               </t>
  </si>
  <si>
    <t xml:space="preserve">25745 SIMIJACA-CUNDINAMARCA            </t>
  </si>
  <si>
    <t xml:space="preserve">13744 SIMITI-BOLIVAR                 </t>
  </si>
  <si>
    <t xml:space="preserve">70742 SINCE-SUCRE                   </t>
  </si>
  <si>
    <t xml:space="preserve">70001 SINCELEJO-SUCRE                   </t>
  </si>
  <si>
    <t xml:space="preserve">27745 SIPI-CHOCO                   </t>
  </si>
  <si>
    <t xml:space="preserve">47745 SITIONUEVO-MAGDALENA               </t>
  </si>
  <si>
    <t xml:space="preserve">25754 SOACHA-CUNDINAMARCA            </t>
  </si>
  <si>
    <t xml:space="preserve">15753 SOATA-BOYACA                  </t>
  </si>
  <si>
    <t xml:space="preserve">15757 SOCHA-BOYACA                  </t>
  </si>
  <si>
    <t xml:space="preserve">68755 SOCORRO-SANTANDER               </t>
  </si>
  <si>
    <t xml:space="preserve">15755 SOCOTA-BOYACA                  </t>
  </si>
  <si>
    <t xml:space="preserve">15759 SOGAMOSO-BOYACA                  </t>
  </si>
  <si>
    <t xml:space="preserve">18765 SOLANO-CAQUETA                 </t>
  </si>
  <si>
    <t xml:space="preserve">8758 SOLEDAD-ATLANTICO                </t>
  </si>
  <si>
    <t xml:space="preserve">15761 SOMONDOCO-BOYACA                  </t>
  </si>
  <si>
    <t>5756 SONSON-ANTIOQUIA</t>
  </si>
  <si>
    <t>5761 SOPETRAN-ANTIOQUIA</t>
  </si>
  <si>
    <t xml:space="preserve">13760 SOPLAVIENTO-BOLIVAR                 </t>
  </si>
  <si>
    <t xml:space="preserve">25758 SOPO-CUNDINAMARCA            </t>
  </si>
  <si>
    <t xml:space="preserve">15762 SORA-BOYACA                  </t>
  </si>
  <si>
    <t xml:space="preserve">15764 SORACA-BOYACA                  </t>
  </si>
  <si>
    <t xml:space="preserve">15763 SOTAQUIRA-BOYACA                  </t>
  </si>
  <si>
    <t xml:space="preserve">19760 SOTARA-CAUCA                   </t>
  </si>
  <si>
    <t xml:space="preserve">68770 SUAITA-SANTANDER               </t>
  </si>
  <si>
    <t xml:space="preserve">8770 SUAN-ATLANTICO                </t>
  </si>
  <si>
    <t xml:space="preserve">73770 SUAREZ-TOLIMA                  </t>
  </si>
  <si>
    <t xml:space="preserve">41770 SUAZA-HUILA                   </t>
  </si>
  <si>
    <t>11769 SUBA-BOGOTA D.C.</t>
  </si>
  <si>
    <t xml:space="preserve">25769 SUBACHOQUE-CUNDINAMARCA            </t>
  </si>
  <si>
    <t xml:space="preserve">68773 SUCRE-SANTANDER               </t>
  </si>
  <si>
    <t xml:space="preserve">70771 SUCRE-SUCRE                   </t>
  </si>
  <si>
    <t xml:space="preserve">25772 SUESCA-CUNDINAMARCA            </t>
  </si>
  <si>
    <t xml:space="preserve">25777 SUPATA-CUNDINAMARCA            </t>
  </si>
  <si>
    <t xml:space="preserve">17777 SUPIA-CALDAS                  </t>
  </si>
  <si>
    <t xml:space="preserve">68780 SURATA-SANTANDER               </t>
  </si>
  <si>
    <t xml:space="preserve">25779 SUSA-CUNDINAMARCA            </t>
  </si>
  <si>
    <t xml:space="preserve">15774 SUSACON-BOYACA                  </t>
  </si>
  <si>
    <t xml:space="preserve">15776 SUTAMARCHAN-BOYACA                  </t>
  </si>
  <si>
    <t xml:space="preserve">25781 SUTATAUSA-CUNDINAMARCA            </t>
  </si>
  <si>
    <t xml:space="preserve">15778 SUTATENZA-BOYACA                  </t>
  </si>
  <si>
    <t xml:space="preserve">25785 TABIO-CUNDINAMARCA            </t>
  </si>
  <si>
    <t xml:space="preserve">27787 TADO-CHOCO                   </t>
  </si>
  <si>
    <t xml:space="preserve">13780 TALAIGUA-NUEVO-BOLIVAR                 </t>
  </si>
  <si>
    <t xml:space="preserve">20787 TAMALAMEQUE-CESAR                   </t>
  </si>
  <si>
    <t xml:space="preserve">85400 TAMARA-CASANARE                </t>
  </si>
  <si>
    <t xml:space="preserve">81794 TAME-ARAUCA                  </t>
  </si>
  <si>
    <t>5789 TAMESIS-ANTIOQUIA</t>
  </si>
  <si>
    <t xml:space="preserve">52786 TAMINANGO-NARINO                  </t>
  </si>
  <si>
    <t xml:space="preserve">52788 TANGUA-NARINO                  </t>
  </si>
  <si>
    <t xml:space="preserve">91798 TARAPACA-AMAZONAS                </t>
  </si>
  <si>
    <t>5790 TARAZA-ANTIOQUIA</t>
  </si>
  <si>
    <t xml:space="preserve">41791 TARQUI-HUILA                   </t>
  </si>
  <si>
    <t>5792 TARSO-ANTIOQUIA</t>
  </si>
  <si>
    <t xml:space="preserve">15790 TASCO-BOYACA                  </t>
  </si>
  <si>
    <t xml:space="preserve">85410 TAURAMENA-CASANARE                </t>
  </si>
  <si>
    <t xml:space="preserve">25793 TAUSA-CUNDINAMARCA            </t>
  </si>
  <si>
    <t xml:space="preserve">41799 TELLO-HUILA                   </t>
  </si>
  <si>
    <t xml:space="preserve">25797 TENA-CUNDINAMARCA            </t>
  </si>
  <si>
    <t xml:space="preserve">47798 TENERIFE-MAGDALENA               </t>
  </si>
  <si>
    <t xml:space="preserve">25799 TENJO-CUNDINAMARCA            </t>
  </si>
  <si>
    <t xml:space="preserve">15798 TENZA-BOYACA                  </t>
  </si>
  <si>
    <t xml:space="preserve">54800 TEORAMA-NORTE DE SANTANDER      </t>
  </si>
  <si>
    <t xml:space="preserve">41801 TERUEL-HUILA                   </t>
  </si>
  <si>
    <t xml:space="preserve">41797 TESALIA-HUILA                   </t>
  </si>
  <si>
    <t xml:space="preserve">25805 TIBACUY-CUNDINAMARCA            </t>
  </si>
  <si>
    <t xml:space="preserve">15804 TIBANA-BOYACA                  </t>
  </si>
  <si>
    <t xml:space="preserve">15806 TIBASOSA-BOYACA                  </t>
  </si>
  <si>
    <t xml:space="preserve">25807 TIBIRITA-CUNDINAMARCA            </t>
  </si>
  <si>
    <t xml:space="preserve">54810 TIBU-NORTE DE SANTANDER      </t>
  </si>
  <si>
    <t xml:space="preserve">23807 TIERRALTA-CORDOBA                 </t>
  </si>
  <si>
    <t xml:space="preserve">41807 TIMANA-HUILA                   </t>
  </si>
  <si>
    <t xml:space="preserve">19807 TIMBIO-CAUCA                   </t>
  </si>
  <si>
    <t xml:space="preserve">19809 TIMBIQUI-CAUCA                   </t>
  </si>
  <si>
    <t xml:space="preserve">15808 TINJACA-BOYACA                  </t>
  </si>
  <si>
    <t xml:space="preserve">15810 TIPACOQUE-BOYACA                  </t>
  </si>
  <si>
    <t>5809 TITIRIBI-ANTIOQUIA</t>
  </si>
  <si>
    <t xml:space="preserve">15814 TOCA-BOYACA                  </t>
  </si>
  <si>
    <t xml:space="preserve">25815 TOCAIMA-CUNDINAMARCA            </t>
  </si>
  <si>
    <t xml:space="preserve">25817 TOCANCIPA-CUNDINAMARCA            </t>
  </si>
  <si>
    <t xml:space="preserve">15816 TOGUI-BOYACA                  </t>
  </si>
  <si>
    <t>5819 TOLEDO-ANTIOQUIA</t>
  </si>
  <si>
    <t xml:space="preserve">54820 TOLEDO-NORTE DE SANTANDER      </t>
  </si>
  <si>
    <t xml:space="preserve">70820 TOLU-SUCRE                   </t>
  </si>
  <si>
    <t xml:space="preserve">70823 TOLUVIEJO-SUCRE                   </t>
  </si>
  <si>
    <t xml:space="preserve">68820 TONA-SANTANDER               </t>
  </si>
  <si>
    <t xml:space="preserve">15820 TOPAGA-BOYACA                  </t>
  </si>
  <si>
    <t xml:space="preserve">25823 TOPAIPI-CUNDINAMARCA            </t>
  </si>
  <si>
    <t xml:space="preserve">19821 TORIBIO-CAUCA                   </t>
  </si>
  <si>
    <t xml:space="preserve">76823 TORO-VALLE                   </t>
  </si>
  <si>
    <t xml:space="preserve">15822 TOTA-BOYACA                  </t>
  </si>
  <si>
    <t xml:space="preserve">19824 TOTORO-CAUCA                   </t>
  </si>
  <si>
    <t xml:space="preserve">85430 TRINIDAD-CASANARE                </t>
  </si>
  <si>
    <t xml:space="preserve">76828 TRUJILLO-VALLE                   </t>
  </si>
  <si>
    <t xml:space="preserve">8832 TUBARA-ATLANTICO                </t>
  </si>
  <si>
    <t xml:space="preserve">76834 TULUA-VALLE                   </t>
  </si>
  <si>
    <t xml:space="preserve">52835 TUMACO-NARINO                  </t>
  </si>
  <si>
    <t xml:space="preserve">15001 TUNJA-BOYACA                  </t>
  </si>
  <si>
    <t xml:space="preserve">15832 TUNUNGUA-BOYACA                  </t>
  </si>
  <si>
    <t xml:space="preserve">52838 TUQUERRES-NARINO                  </t>
  </si>
  <si>
    <t xml:space="preserve">13836 TURBACO-BOLIVAR                 </t>
  </si>
  <si>
    <t xml:space="preserve">13838 TURBANA-BOLIVAR                 </t>
  </si>
  <si>
    <t>5837 TURBO-ANTIOQUIA</t>
  </si>
  <si>
    <t xml:space="preserve">15835 TURMEQUE-BOYACA                  </t>
  </si>
  <si>
    <t xml:space="preserve">15837 TUTA-BOYACA                  </t>
  </si>
  <si>
    <t xml:space="preserve">15839 TUTASA-BOYACA                  </t>
  </si>
  <si>
    <t xml:space="preserve">25839 UBALA-CUNDINAMARCA            </t>
  </si>
  <si>
    <t xml:space="preserve">25841 UBAQUE-CUNDINAMARCA            </t>
  </si>
  <si>
    <t xml:space="preserve">25843 UBATE-CUNDINAMARCA            </t>
  </si>
  <si>
    <t xml:space="preserve">76845 ULLOA-VALLE                   </t>
  </si>
  <si>
    <t xml:space="preserve">15842 UMBITA-BOYACA                  </t>
  </si>
  <si>
    <t xml:space="preserve">25845 UNE-CUNDINAMARCA            </t>
  </si>
  <si>
    <t xml:space="preserve">27800 UNGUIA-CHOCO                   </t>
  </si>
  <si>
    <t>5842 URAMITA-ANTIOQUIA</t>
  </si>
  <si>
    <t xml:space="preserve">44847 URIBIA-LA GUAJIRA              </t>
  </si>
  <si>
    <t>5847 URRAO-ANTIOQUIA</t>
  </si>
  <si>
    <t xml:space="preserve">44855 URUMITA-LA GUAJIRA              </t>
  </si>
  <si>
    <t>11848 USAQUEN-BOGOTA D.C.</t>
  </si>
  <si>
    <t xml:space="preserve">8849 USIACURI-ATLANTICO                </t>
  </si>
  <si>
    <t>11850 USME-BOGOTA D.C.</t>
  </si>
  <si>
    <t xml:space="preserve">25851 UTICA-CUNDINAMARCA            </t>
  </si>
  <si>
    <t>5854 VALDIVIA-ANTIOQUIA</t>
  </si>
  <si>
    <t xml:space="preserve">23855 VALENCIA-CORDOBA                 </t>
  </si>
  <si>
    <t xml:space="preserve">86865 VALLE-GUAMUEZ-PUTUMAYO                </t>
  </si>
  <si>
    <t xml:space="preserve">68855 VALLE-SAN-JOSE-SANTANDER               </t>
  </si>
  <si>
    <t xml:space="preserve">73854 VALLE-SAN-JUAN-TOLIMA                  </t>
  </si>
  <si>
    <t xml:space="preserve">20001 VALLEDUPAR-CESAR                   </t>
  </si>
  <si>
    <t>5856 VALPARAISO-ANTIOQUIA</t>
  </si>
  <si>
    <t xml:space="preserve">18860 VALPARAISO-CAQUETA                 </t>
  </si>
  <si>
    <t>5858 VEGACHI-ANTIOQUIA</t>
  </si>
  <si>
    <t xml:space="preserve">68861 VELEZ-SANTANDER               </t>
  </si>
  <si>
    <t xml:space="preserve">73861 VENADILLO-TOLIMA                  </t>
  </si>
  <si>
    <t>5861 VENECIA-ANTIOQUIA</t>
  </si>
  <si>
    <t xml:space="preserve">25506 VENECIA-OSPINA-PEREZ-CUNDINAMARCA            </t>
  </si>
  <si>
    <t xml:space="preserve">15861 VENTAQUEMADA-BOYACA                  </t>
  </si>
  <si>
    <t xml:space="preserve">25862 VERGARA-CUNDINAMARCA            </t>
  </si>
  <si>
    <t xml:space="preserve">76863 VERSALLES-VALLE                   </t>
  </si>
  <si>
    <t xml:space="preserve">68867 VETAS-SANTANDER               </t>
  </si>
  <si>
    <t xml:space="preserve">25867 VIANI-CUNDINAMARCA            </t>
  </si>
  <si>
    <t xml:space="preserve">17867 VICTORIA-CALDAS                  </t>
  </si>
  <si>
    <t>5873 VIGIA-DEL-FUERTE-ANTIOQUIA</t>
  </si>
  <si>
    <t xml:space="preserve">76869 VIJES-VALLE                   </t>
  </si>
  <si>
    <t xml:space="preserve">54871 VILLA-CARO-NORTE DE SANTANDER      </t>
  </si>
  <si>
    <t xml:space="preserve">15407 VILLA-DE-LEYVA-BOYACA                  </t>
  </si>
  <si>
    <t xml:space="preserve">54874 VILLA-ROSARIO-NORTE DE SANTANDER      </t>
  </si>
  <si>
    <t xml:space="preserve">86885 VILLAGARZON-PUTUMAYO                </t>
  </si>
  <si>
    <t xml:space="preserve">25871 VILLAGOMEZ-CUNDINAMARCA            </t>
  </si>
  <si>
    <t xml:space="preserve">73870 VILLAHERMOSA-TOLIMA                  </t>
  </si>
  <si>
    <t xml:space="preserve">17873 VILLAMARIA-CALDAS                  </t>
  </si>
  <si>
    <t xml:space="preserve">13873 VILLANUEVA-BOLIVAR                 </t>
  </si>
  <si>
    <t xml:space="preserve">85440 VILLANUEVA-CASANARE                </t>
  </si>
  <si>
    <t xml:space="preserve">44874 VILLANUEVA-LA GUAJIRA              </t>
  </si>
  <si>
    <t xml:space="preserve">68872 VILLANUEVA-SANTANDER               </t>
  </si>
  <si>
    <t xml:space="preserve">25873 VILLAPINZON-CUNDINAMARCA            </t>
  </si>
  <si>
    <t xml:space="preserve">73873 VILLARRICA-TOLIMA                  </t>
  </si>
  <si>
    <t xml:space="preserve">50001 VILLAVICENCIO-META                    </t>
  </si>
  <si>
    <t xml:space="preserve">41872 VILLAVIEJA-HUILA                   </t>
  </si>
  <si>
    <t xml:space="preserve">25875 VILLETA-CUNDINAMARCA            </t>
  </si>
  <si>
    <t xml:space="preserve">25878 VIOTA-CUNDINAMARCA            </t>
  </si>
  <si>
    <t xml:space="preserve">15879 VIRACACHA-BOYACA                  </t>
  </si>
  <si>
    <t xml:space="preserve">50711 VISTA-HERMOSA-META                    </t>
  </si>
  <si>
    <t xml:space="preserve">17877 VITERBO-CALDAS                  </t>
  </si>
  <si>
    <t xml:space="preserve">25885 YACOPI-CUNDINAMARCA            </t>
  </si>
  <si>
    <t xml:space="preserve">52885 YACUANQUER-NARINO                  </t>
  </si>
  <si>
    <t xml:space="preserve">41885 YAGUARA-HUILA                   </t>
  </si>
  <si>
    <t>5885 YALI-ANTIOQUIA</t>
  </si>
  <si>
    <t>5887 YARUMAL-ANTIOQUIA</t>
  </si>
  <si>
    <t xml:space="preserve">97889 YAVARATE-VAUPES                  </t>
  </si>
  <si>
    <t>5890 YOLOMBO-ANTIOQUIA</t>
  </si>
  <si>
    <t>5893 YONDO-ANTIOQUIA</t>
  </si>
  <si>
    <t xml:space="preserve">85001 YOPAL-CASANARE                </t>
  </si>
  <si>
    <t xml:space="preserve">76890 YOTOCO-VALLE                   </t>
  </si>
  <si>
    <t xml:space="preserve">76892 YUMBO-VALLE                   </t>
  </si>
  <si>
    <t xml:space="preserve">13894 ZAMBRANO-BOLIVAR                 </t>
  </si>
  <si>
    <t xml:space="preserve">68895 ZAPATOCA-SANTANDER               </t>
  </si>
  <si>
    <t>5895 ZARAGOZA-ANTIOQUIA</t>
  </si>
  <si>
    <t xml:space="preserve">76895 ZARZAL-VALLE                   </t>
  </si>
  <si>
    <t xml:space="preserve">15897 ZETAQUIRA-BOYACA                  </t>
  </si>
  <si>
    <t xml:space="preserve">25898 ZIPACON-CUNDINAMARCA            </t>
  </si>
  <si>
    <t xml:space="preserve">25899 ZIPAQUIRA-CUNDINAMARCA            </t>
  </si>
  <si>
    <t>Maestría en Contabilidad (Candidato a grado)</t>
  </si>
  <si>
    <t>S14,1</t>
  </si>
  <si>
    <t>S7,2</t>
  </si>
  <si>
    <t>S11,13</t>
  </si>
  <si>
    <t>Costos de desmantelamiento 1,000 traídos al valor presente</t>
  </si>
  <si>
    <t>Hay una maquina por valor de 7.000 u.m. depreciación 6.000, además (su  VR 5.000 u.m. no están en valorizaciones)</t>
  </si>
  <si>
    <t>S35,10c</t>
  </si>
  <si>
    <t>S18,4c</t>
  </si>
  <si>
    <t>S27,2</t>
  </si>
  <si>
    <t>S17,10c -S35,10l</t>
  </si>
  <si>
    <t>S2,15a</t>
  </si>
  <si>
    <t>Maestría en Contabilidad (candidato a grado)</t>
  </si>
  <si>
    <t>S11,33</t>
  </si>
  <si>
    <t>S23,10</t>
  </si>
  <si>
    <t>Beneficios a los empleados por pagar</t>
  </si>
  <si>
    <t>ganancias acumuladas</t>
  </si>
  <si>
    <t>Cuentas por cobrar trabajadores</t>
  </si>
  <si>
    <t>Sin influencia significativa al valor razonable 3.400 corriente y 10.000 no corriente</t>
  </si>
  <si>
    <t>Hay 1,000 u.m. que son de corto plazo menor a 90 días está para redimir, lo demás a largo plazo</t>
  </si>
  <si>
    <t>Valor futuro</t>
  </si>
  <si>
    <t>Tiempo</t>
  </si>
  <si>
    <t>Tasa</t>
  </si>
  <si>
    <t>Valor presente</t>
  </si>
  <si>
    <t>Deterioro</t>
  </si>
  <si>
    <t>Mercancía</t>
  </si>
  <si>
    <t>Valor en libros</t>
  </si>
  <si>
    <t>Valor comercial</t>
  </si>
  <si>
    <t>Valor neto de realización</t>
  </si>
  <si>
    <r>
      <t>Hay en arrendamiento un bien por valor en libros de</t>
    </r>
    <r>
      <rPr>
        <b/>
        <sz val="11"/>
        <color theme="1"/>
        <rFont val="Calibri"/>
        <family val="2"/>
        <scheme val="minor"/>
      </rPr>
      <t xml:space="preserve"> 8.000 u.m</t>
    </r>
    <r>
      <rPr>
        <sz val="11"/>
        <color theme="1"/>
        <rFont val="Calibri"/>
        <family val="2"/>
        <scheme val="minor"/>
      </rPr>
      <t>., tiene una  depreciación 3,000 u.m.,  Valor razonable 3.000 u.m. están en valorizaciones (</t>
    </r>
    <r>
      <rPr>
        <b/>
        <sz val="11"/>
        <color theme="1"/>
        <rFont val="Calibri"/>
        <family val="2"/>
        <scheme val="minor"/>
      </rPr>
      <t>Valor Razonable 10.000 u.m.</t>
    </r>
    <r>
      <rPr>
        <sz val="11"/>
        <color theme="1"/>
        <rFont val="Calibri"/>
        <family val="2"/>
        <scheme val="minor"/>
      </rPr>
      <t xml:space="preserve">).   </t>
    </r>
    <r>
      <rPr>
        <sz val="11"/>
        <color rgb="FFFF0000"/>
        <rFont val="Calibri"/>
        <family val="2"/>
        <scheme val="minor"/>
      </rPr>
      <t xml:space="preserve">Las construcciones en USO por </t>
    </r>
    <r>
      <rPr>
        <b/>
        <sz val="11"/>
        <color rgb="FFFF0000"/>
        <rFont val="Calibri"/>
        <family val="2"/>
        <scheme val="minor"/>
      </rPr>
      <t>5,000 u.m</t>
    </r>
    <r>
      <rPr>
        <sz val="11"/>
        <color rgb="FFFF0000"/>
        <rFont val="Calibri"/>
        <family val="2"/>
        <scheme val="minor"/>
      </rPr>
      <t>. tiene en valorizaciones 35,000 u.m.  Por valor razonable,  tiene por depreciación 2,000 u.m. (Valor NETO Razonable  de las propiedades en USO 38,000)</t>
    </r>
  </si>
  <si>
    <t>Depreciación</t>
  </si>
  <si>
    <t xml:space="preserve">Valor neto   </t>
  </si>
  <si>
    <t>Valor Histórico</t>
  </si>
  <si>
    <t>Valorización</t>
  </si>
  <si>
    <t>Se separa en 3000 u.m. a corto plazo y 29.000 u.m. a largo plazo</t>
  </si>
  <si>
    <t xml:space="preserve">Todo a largo plazo </t>
  </si>
  <si>
    <t>Transacción financiera de clientes</t>
  </si>
  <si>
    <t>Transacción financiera de acreedores</t>
  </si>
  <si>
    <t>Ajuste al valor presente</t>
  </si>
  <si>
    <t>La auditoria define un valor de 7.000 um. Largo plazo</t>
  </si>
  <si>
    <t>A corto plazo</t>
  </si>
  <si>
    <t>Provisiones de corto plazo</t>
  </si>
  <si>
    <t xml:space="preserve"> estos ingresos ya fueron realizados pero no se han facturado</t>
  </si>
  <si>
    <t>Este valor se encuentra invertido  en construcción para el USO</t>
  </si>
  <si>
    <t>E</t>
  </si>
  <si>
    <t>R</t>
  </si>
  <si>
    <t>Es un activo contingente</t>
  </si>
  <si>
    <t>Se da de Baja, Activo no recuperable</t>
  </si>
  <si>
    <t>Ajuste al valor neto de realización</t>
  </si>
  <si>
    <t>Valor atribuido: Valor Razonable</t>
  </si>
  <si>
    <t>Maquinaria metodo atribuido: Valor Razonable S35.10 C</t>
  </si>
  <si>
    <t>Valor atribuido: Valor razonable</t>
  </si>
  <si>
    <t>No cumple con el concepto de activo</t>
  </si>
  <si>
    <t>Ajuste de los instrumentos financieros al valor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</si>
</sst>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&quot;$&quot;\ #,##0.00_);[Red]\(&quot;$&quot;\ #,##0.00\)"/>
    <numFmt numFmtId="165" formatCode="_(* #,##0.00_);_(* \(#,##0.00\);_(* &quot;-&quot;??_);_(@_)"/>
    <numFmt numFmtId="166" formatCode="_(* #,##0_);_(* \(#,##0\);_(* &quot;-&quot;??_);_(@_)"/>
    <numFmt numFmtId="167" formatCode="yyyy/mm/dd"/>
  </numFmts>
  <fonts count="1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FF0000"/>
      <name val="Verdana   "/>
    </font>
    <font>
      <b/>
      <sz val="10"/>
      <color rgb="FFFF0000"/>
      <name val="Verdana   "/>
    </font>
    <font>
      <b/>
      <sz val="10"/>
      <name val="Verdana   "/>
    </font>
    <font>
      <b/>
      <sz val="10"/>
      <color indexed="13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2">
    <xf numFmtId="0" fontId="0" fillId="0" borderId="0" xfId="0"/>
    <xf numFmtId="49" fontId="0" fillId="0" borderId="0" xfId="0" applyNumberFormat="1"/>
    <xf numFmtId="0" fontId="0" fillId="3" borderId="0" xfId="0" applyFill="1"/>
    <xf numFmtId="49" fontId="0" fillId="3" borderId="0" xfId="0" applyNumberFormat="1" applyFill="1"/>
    <xf numFmtId="0" fontId="0" fillId="6" borderId="0" xfId="0" applyFill="1"/>
    <xf numFmtId="49" fontId="0" fillId="6" borderId="0" xfId="0" applyNumberFormat="1" applyFill="1"/>
    <xf numFmtId="166" fontId="0" fillId="0" borderId="0" xfId="1" applyNumberFormat="1" applyFont="1"/>
    <xf numFmtId="166" fontId="0" fillId="3" borderId="0" xfId="1" applyNumberFormat="1" applyFont="1" applyFill="1"/>
    <xf numFmtId="166" fontId="0" fillId="6" borderId="0" xfId="1" applyNumberFormat="1" applyFont="1" applyFill="1"/>
    <xf numFmtId="0" fontId="0" fillId="8" borderId="0" xfId="0" applyFill="1"/>
    <xf numFmtId="49" fontId="0" fillId="8" borderId="0" xfId="0" applyNumberFormat="1" applyFill="1"/>
    <xf numFmtId="166" fontId="0" fillId="8" borderId="0" xfId="1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12" borderId="0" xfId="0" applyFill="1"/>
    <xf numFmtId="0" fontId="3" fillId="11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49" fontId="0" fillId="7" borderId="0" xfId="0" applyNumberFormat="1" applyFill="1"/>
    <xf numFmtId="0" fontId="0" fillId="7" borderId="0" xfId="0" applyFill="1"/>
    <xf numFmtId="0" fontId="3" fillId="0" borderId="0" xfId="0" applyFont="1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166" fontId="0" fillId="9" borderId="0" xfId="1" applyNumberFormat="1" applyFont="1" applyFill="1" applyAlignment="1">
      <alignment horizontal="center" vertical="center"/>
    </xf>
    <xf numFmtId="166" fontId="0" fillId="7" borderId="0" xfId="1" applyNumberFormat="1" applyFont="1" applyFill="1" applyAlignment="1">
      <alignment horizontal="center" vertical="center"/>
    </xf>
    <xf numFmtId="166" fontId="0" fillId="17" borderId="1" xfId="1" applyNumberFormat="1" applyFont="1" applyFill="1" applyBorder="1"/>
    <xf numFmtId="166" fontId="0" fillId="15" borderId="1" xfId="1" applyNumberFormat="1" applyFont="1" applyFill="1" applyBorder="1"/>
    <xf numFmtId="166" fontId="0" fillId="18" borderId="1" xfId="1" applyNumberFormat="1" applyFont="1" applyFill="1" applyBorder="1"/>
    <xf numFmtId="166" fontId="0" fillId="16" borderId="1" xfId="1" applyNumberFormat="1" applyFont="1" applyFill="1" applyBorder="1"/>
    <xf numFmtId="166" fontId="3" fillId="4" borderId="0" xfId="1" applyNumberFormat="1" applyFont="1" applyFill="1" applyAlignment="1">
      <alignment horizontal="center"/>
    </xf>
    <xf numFmtId="166" fontId="3" fillId="7" borderId="0" xfId="1" applyNumberFormat="1" applyFont="1" applyFill="1" applyAlignment="1">
      <alignment horizontal="center"/>
    </xf>
    <xf numFmtId="166" fontId="3" fillId="14" borderId="0" xfId="1" applyNumberFormat="1" applyFont="1" applyFill="1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0" fontId="0" fillId="0" borderId="0" xfId="0" applyAlignment="1">
      <alignment vertical="top" wrapText="1"/>
    </xf>
    <xf numFmtId="0" fontId="8" fillId="0" borderId="0" xfId="0" applyFont="1"/>
    <xf numFmtId="49" fontId="7" fillId="0" borderId="0" xfId="0" applyNumberFormat="1" applyFont="1"/>
    <xf numFmtId="0" fontId="0" fillId="0" borderId="0" xfId="0" applyProtection="1">
      <protection locked="0"/>
    </xf>
    <xf numFmtId="0" fontId="0" fillId="13" borderId="0" xfId="0" applyFill="1" applyAlignment="1" applyProtection="1">
      <alignment horizontal="center" vertical="center"/>
      <protection locked="0"/>
    </xf>
    <xf numFmtId="166" fontId="0" fillId="0" borderId="0" xfId="1" applyNumberFormat="1" applyFont="1" applyProtection="1">
      <protection locked="0"/>
    </xf>
    <xf numFmtId="166" fontId="0" fillId="19" borderId="0" xfId="1" applyNumberFormat="1" applyFont="1" applyFill="1" applyProtection="1">
      <protection locked="0"/>
    </xf>
    <xf numFmtId="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49" fontId="3" fillId="2" borderId="0" xfId="0" applyNumberFormat="1" applyFont="1" applyFill="1"/>
    <xf numFmtId="166" fontId="3" fillId="2" borderId="0" xfId="1" applyNumberFormat="1" applyFont="1" applyFill="1"/>
    <xf numFmtId="0" fontId="0" fillId="0" borderId="0" xfId="0" applyNumberFormat="1" applyProtection="1">
      <protection locked="0"/>
    </xf>
    <xf numFmtId="166" fontId="7" fillId="0" borderId="0" xfId="1" applyNumberFormat="1" applyFont="1"/>
    <xf numFmtId="0" fontId="0" fillId="0" borderId="0" xfId="0" applyAlignment="1">
      <alignment wrapText="1"/>
    </xf>
    <xf numFmtId="166" fontId="0" fillId="0" borderId="2" xfId="1" applyNumberFormat="1" applyFont="1" applyBorder="1"/>
    <xf numFmtId="49" fontId="4" fillId="2" borderId="0" xfId="0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0" fontId="9" fillId="20" borderId="3" xfId="0" applyFont="1" applyFill="1" applyBorder="1" applyAlignment="1" applyProtection="1">
      <alignment horizontal="center" vertical="center"/>
    </xf>
    <xf numFmtId="0" fontId="10" fillId="17" borderId="0" xfId="0" applyFont="1" applyFill="1"/>
    <xf numFmtId="0" fontId="11" fillId="17" borderId="0" xfId="0" applyFont="1" applyFill="1"/>
    <xf numFmtId="0" fontId="0" fillId="17" borderId="0" xfId="0" applyFill="1"/>
    <xf numFmtId="0" fontId="12" fillId="17" borderId="0" xfId="0" applyFont="1" applyFill="1"/>
    <xf numFmtId="0" fontId="10" fillId="17" borderId="0" xfId="0" applyFont="1" applyFill="1" applyAlignment="1">
      <alignment wrapText="1"/>
    </xf>
    <xf numFmtId="0" fontId="11" fillId="17" borderId="0" xfId="0" applyFont="1" applyFill="1" applyAlignment="1">
      <alignment wrapText="1"/>
    </xf>
    <xf numFmtId="0" fontId="0" fillId="17" borderId="0" xfId="0" applyFill="1" applyAlignment="1">
      <alignment wrapText="1"/>
    </xf>
    <xf numFmtId="0" fontId="12" fillId="17" borderId="0" xfId="0" applyFont="1" applyFill="1" applyAlignment="1">
      <alignment wrapText="1"/>
    </xf>
    <xf numFmtId="0" fontId="9" fillId="0" borderId="3" xfId="0" applyFont="1" applyFill="1" applyBorder="1" applyAlignment="1" applyProtection="1">
      <alignment horizontal="center" vertical="center"/>
    </xf>
    <xf numFmtId="0" fontId="3" fillId="21" borderId="0" xfId="0" applyFont="1" applyFill="1" applyAlignment="1">
      <alignment wrapText="1"/>
    </xf>
    <xf numFmtId="0" fontId="3" fillId="21" borderId="1" xfId="0" applyFont="1" applyFill="1" applyBorder="1"/>
    <xf numFmtId="0" fontId="0" fillId="0" borderId="0" xfId="0"/>
    <xf numFmtId="167" fontId="13" fillId="20" borderId="3" xfId="0" applyNumberFormat="1" applyFont="1" applyFill="1" applyBorder="1" applyAlignment="1" applyProtection="1">
      <alignment horizontal="center" vertical="center"/>
    </xf>
    <xf numFmtId="166" fontId="0" fillId="22" borderId="0" xfId="1" applyNumberFormat="1" applyFont="1" applyFill="1" applyBorder="1" applyAlignment="1" applyProtection="1">
      <alignment horizontal="center" vertical="center"/>
    </xf>
    <xf numFmtId="166" fontId="14" fillId="24" borderId="4" xfId="1" applyNumberFormat="1" applyFont="1" applyFill="1" applyBorder="1" applyAlignment="1" applyProtection="1">
      <alignment vertical="center"/>
    </xf>
    <xf numFmtId="0" fontId="10" fillId="0" borderId="0" xfId="0" applyFont="1"/>
    <xf numFmtId="166" fontId="0" fillId="0" borderId="0" xfId="0" applyNumberFormat="1"/>
    <xf numFmtId="166" fontId="14" fillId="21" borderId="4" xfId="1" applyNumberFormat="1" applyFont="1" applyFill="1" applyBorder="1" applyAlignment="1" applyProtection="1">
      <alignment vertical="center"/>
    </xf>
    <xf numFmtId="0" fontId="15" fillId="0" borderId="3" xfId="0" applyFont="1" applyFill="1" applyBorder="1" applyAlignment="1" applyProtection="1">
      <alignment horizontal="center" vertical="center"/>
    </xf>
    <xf numFmtId="0" fontId="14" fillId="23" borderId="5" xfId="0" applyFont="1" applyFill="1" applyBorder="1" applyAlignment="1" applyProtection="1">
      <alignment vertical="center"/>
    </xf>
    <xf numFmtId="0" fontId="0" fillId="25" borderId="5" xfId="0" applyFill="1" applyBorder="1" applyAlignment="1" applyProtection="1">
      <alignment horizontal="center" vertical="center"/>
      <protection locked="0"/>
    </xf>
    <xf numFmtId="0" fontId="0" fillId="25" borderId="5" xfId="0" applyFill="1" applyBorder="1" applyAlignment="1" applyProtection="1">
      <alignment vertical="center"/>
      <protection locked="0"/>
    </xf>
    <xf numFmtId="15" fontId="14" fillId="23" borderId="5" xfId="0" applyNumberFormat="1" applyFont="1" applyFill="1" applyBorder="1" applyAlignment="1" applyProtection="1">
      <alignment vertical="center"/>
    </xf>
    <xf numFmtId="0" fontId="0" fillId="22" borderId="0" xfId="0" applyFill="1" applyBorder="1" applyAlignment="1" applyProtection="1">
      <alignment horizontal="center" vertical="center"/>
    </xf>
    <xf numFmtId="3" fontId="0" fillId="25" borderId="5" xfId="0" applyNumberFormat="1" applyFill="1" applyBorder="1" applyAlignment="1" applyProtection="1">
      <alignment vertical="center"/>
      <protection locked="0"/>
    </xf>
    <xf numFmtId="0" fontId="16" fillId="25" borderId="5" xfId="0" applyFont="1" applyFill="1" applyBorder="1" applyAlignment="1" applyProtection="1">
      <alignment vertical="center"/>
      <protection locked="0"/>
    </xf>
    <xf numFmtId="0" fontId="17" fillId="25" borderId="5" xfId="2" applyFill="1" applyBorder="1" applyAlignment="1" applyProtection="1">
      <alignment vertical="center"/>
      <protection locked="0"/>
    </xf>
    <xf numFmtId="164" fontId="0" fillId="0" borderId="0" xfId="0" applyNumberFormat="1" applyFill="1" applyProtection="1">
      <protection locked="0"/>
    </xf>
    <xf numFmtId="0" fontId="0" fillId="24" borderId="0" xfId="0" applyFill="1"/>
    <xf numFmtId="49" fontId="0" fillId="24" borderId="0" xfId="0" applyNumberFormat="1" applyFill="1"/>
    <xf numFmtId="166" fontId="0" fillId="24" borderId="0" xfId="1" applyNumberFormat="1" applyFont="1" applyFill="1"/>
    <xf numFmtId="166" fontId="7" fillId="19" borderId="0" xfId="1" applyNumberFormat="1" applyFont="1" applyFill="1" applyProtection="1">
      <protection locked="0"/>
    </xf>
    <xf numFmtId="0" fontId="7" fillId="0" borderId="0" xfId="0" applyFont="1" applyProtection="1">
      <protection locked="0"/>
    </xf>
    <xf numFmtId="0" fontId="0" fillId="24" borderId="0" xfId="0" applyFill="1" applyProtection="1">
      <protection locked="0"/>
    </xf>
    <xf numFmtId="0" fontId="0" fillId="0" borderId="1" xfId="0" applyBorder="1" applyProtection="1">
      <protection locked="0"/>
    </xf>
    <xf numFmtId="9" fontId="0" fillId="0" borderId="1" xfId="0" applyNumberFormat="1" applyBorder="1" applyProtection="1">
      <protection locked="0"/>
    </xf>
    <xf numFmtId="165" fontId="0" fillId="0" borderId="1" xfId="1" applyFont="1" applyBorder="1" applyProtection="1">
      <protection locked="0"/>
    </xf>
    <xf numFmtId="8" fontId="0" fillId="3" borderId="1" xfId="0" applyNumberFormat="1" applyFill="1" applyBorder="1" applyProtection="1">
      <protection locked="0"/>
    </xf>
    <xf numFmtId="0" fontId="0" fillId="26" borderId="0" xfId="0" applyFill="1" applyProtection="1">
      <protection locked="0"/>
    </xf>
    <xf numFmtId="0" fontId="3" fillId="26" borderId="0" xfId="0" applyFont="1" applyFill="1" applyProtection="1">
      <protection locked="0"/>
    </xf>
    <xf numFmtId="166" fontId="4" fillId="3" borderId="0" xfId="1" applyNumberFormat="1" applyFont="1" applyFill="1" applyProtection="1">
      <protection locked="0"/>
    </xf>
    <xf numFmtId="166" fontId="0" fillId="26" borderId="0" xfId="1" applyNumberFormat="1" applyFont="1" applyFill="1" applyProtection="1">
      <protection locked="0"/>
    </xf>
    <xf numFmtId="0" fontId="0" fillId="0" borderId="0" xfId="0"/>
    <xf numFmtId="0" fontId="0" fillId="21" borderId="0" xfId="0" applyFill="1" applyAlignment="1" applyProtection="1">
      <alignment horizontal="center"/>
      <protection locked="0"/>
    </xf>
    <xf numFmtId="0" fontId="9" fillId="20" borderId="3" xfId="0" applyFont="1" applyFill="1" applyBorder="1" applyAlignment="1" applyProtection="1">
      <alignment horizontal="center" vertical="center" wrapText="1"/>
    </xf>
    <xf numFmtId="166" fontId="3" fillId="21" borderId="1" xfId="1" applyNumberFormat="1" applyFont="1" applyFill="1" applyBorder="1"/>
    <xf numFmtId="0" fontId="0" fillId="0" borderId="0" xfId="0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11" fontId="0" fillId="0" borderId="0" xfId="0" applyNumberFormat="1" applyProtection="1">
      <protection locked="0"/>
    </xf>
    <xf numFmtId="0" fontId="0" fillId="0" borderId="0" xfId="0" applyFont="1"/>
    <xf numFmtId="49" fontId="0" fillId="0" borderId="0" xfId="0" applyNumberFormat="1" applyFont="1"/>
    <xf numFmtId="0" fontId="9" fillId="20" borderId="3" xfId="0" applyFont="1" applyFill="1" applyBorder="1" applyAlignment="1" applyProtection="1">
      <alignment horizontal="center" vertical="center"/>
      <protection locked="0"/>
    </xf>
    <xf numFmtId="0" fontId="9" fillId="20" borderId="3" xfId="0" applyFont="1" applyFill="1" applyBorder="1" applyAlignment="1" applyProtection="1">
      <alignment horizontal="center" vertical="center"/>
    </xf>
    <xf numFmtId="0" fontId="0" fillId="0" borderId="0" xfId="0"/>
    <xf numFmtId="0" fontId="1" fillId="5" borderId="0" xfId="0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166" fontId="0" fillId="7" borderId="0" xfId="1" applyNumberFormat="1" applyFont="1" applyFill="1" applyAlignment="1">
      <alignment horizontal="center"/>
    </xf>
    <xf numFmtId="166" fontId="0" fillId="14" borderId="0" xfId="1" applyNumberFormat="1" applyFont="1" applyFill="1" applyAlignment="1">
      <alignment horizontal="center"/>
    </xf>
    <xf numFmtId="0" fontId="3" fillId="11" borderId="0" xfId="0" applyFont="1" applyFill="1" applyAlignment="1">
      <alignment horizontal="center" vertical="center"/>
    </xf>
    <xf numFmtId="0" fontId="3" fillId="26" borderId="0" xfId="0" applyFont="1" applyFill="1" applyAlignment="1" applyProtection="1">
      <alignment horizontal="center"/>
      <protection locked="0"/>
    </xf>
    <xf numFmtId="0" fontId="0" fillId="21" borderId="0" xfId="0" applyFill="1" applyAlignment="1" applyProtection="1">
      <alignment horizontal="center"/>
      <protection locked="0"/>
    </xf>
    <xf numFmtId="166" fontId="0" fillId="9" borderId="0" xfId="1" applyNumberFormat="1" applyFont="1" applyFill="1" applyAlignment="1">
      <alignment horizontal="center" vertical="center" wrapText="1"/>
    </xf>
    <xf numFmtId="166" fontId="0" fillId="7" borderId="0" xfId="1" applyNumberFormat="1" applyFont="1" applyFill="1" applyAlignment="1">
      <alignment horizontal="center" vertical="center" wrapText="1"/>
    </xf>
    <xf numFmtId="166" fontId="1" fillId="10" borderId="0" xfId="1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1"/>
  <sheetViews>
    <sheetView workbookViewId="0">
      <selection activeCell="E18" sqref="E18"/>
    </sheetView>
  </sheetViews>
  <sheetFormatPr baseColWidth="10" defaultRowHeight="15"/>
  <sheetData>
    <row r="3" spans="3:3">
      <c r="C3" s="20" t="s">
        <v>86</v>
      </c>
    </row>
    <row r="5" spans="3:3">
      <c r="C5" s="20" t="s">
        <v>87</v>
      </c>
    </row>
    <row r="6" spans="3:3">
      <c r="C6" t="s">
        <v>88</v>
      </c>
    </row>
    <row r="7" spans="3:3">
      <c r="C7" t="s">
        <v>89</v>
      </c>
    </row>
    <row r="8" spans="3:3">
      <c r="C8" t="s">
        <v>1821</v>
      </c>
    </row>
    <row r="10" spans="3:3">
      <c r="C10" t="s">
        <v>91</v>
      </c>
    </row>
    <row r="11" spans="3:3">
      <c r="C11" t="s">
        <v>106</v>
      </c>
    </row>
  </sheetData>
  <sheetProtection password="CA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L52038"/>
  <sheetViews>
    <sheetView workbookViewId="0">
      <selection activeCell="D13" sqref="D13"/>
    </sheetView>
  </sheetViews>
  <sheetFormatPr baseColWidth="10" defaultColWidth="0" defaultRowHeight="15"/>
  <cols>
    <col min="1" max="1" width="9.125" customWidth="1"/>
    <col min="2" max="2" width="48" customWidth="1"/>
    <col min="3" max="3" width="28.375" bestFit="1" customWidth="1"/>
    <col min="4" max="4" width="62.625" customWidth="1"/>
    <col min="5" max="256" width="8.875" hidden="1"/>
    <col min="257" max="257" width="9.125" customWidth="1"/>
    <col min="258" max="258" width="48" customWidth="1"/>
    <col min="259" max="259" width="28.375" bestFit="1" customWidth="1"/>
    <col min="260" max="260" width="62.625" customWidth="1"/>
    <col min="261" max="512" width="8.875" hidden="1"/>
    <col min="513" max="513" width="9.125" customWidth="1"/>
    <col min="514" max="514" width="48" customWidth="1"/>
    <col min="515" max="515" width="28.375" bestFit="1" customWidth="1"/>
    <col min="516" max="516" width="62.625" customWidth="1"/>
    <col min="517" max="768" width="8.875" hidden="1"/>
    <col min="769" max="769" width="9.125" customWidth="1"/>
    <col min="770" max="770" width="48" customWidth="1"/>
    <col min="771" max="771" width="28.375" bestFit="1" customWidth="1"/>
    <col min="772" max="772" width="62.625" customWidth="1"/>
    <col min="773" max="1024" width="8.875" hidden="1"/>
    <col min="1025" max="1025" width="9.125" customWidth="1"/>
    <col min="1026" max="1026" width="48" customWidth="1"/>
    <col min="1027" max="1027" width="28.375" bestFit="1" customWidth="1"/>
    <col min="1028" max="1028" width="62.625" customWidth="1"/>
    <col min="1029" max="1280" width="8.875" hidden="1"/>
    <col min="1281" max="1281" width="9.125" customWidth="1"/>
    <col min="1282" max="1282" width="48" customWidth="1"/>
    <col min="1283" max="1283" width="28.375" bestFit="1" customWidth="1"/>
    <col min="1284" max="1284" width="62.625" customWidth="1"/>
    <col min="1285" max="1536" width="8.875" hidden="1"/>
    <col min="1537" max="1537" width="9.125" customWidth="1"/>
    <col min="1538" max="1538" width="48" customWidth="1"/>
    <col min="1539" max="1539" width="28.375" bestFit="1" customWidth="1"/>
    <col min="1540" max="1540" width="62.625" customWidth="1"/>
    <col min="1541" max="1792" width="8.875" hidden="1"/>
    <col min="1793" max="1793" width="9.125" customWidth="1"/>
    <col min="1794" max="1794" width="48" customWidth="1"/>
    <col min="1795" max="1795" width="28.375" bestFit="1" customWidth="1"/>
    <col min="1796" max="1796" width="62.625" customWidth="1"/>
    <col min="1797" max="2048" width="8.875" hidden="1"/>
    <col min="2049" max="2049" width="9.125" customWidth="1"/>
    <col min="2050" max="2050" width="48" customWidth="1"/>
    <col min="2051" max="2051" width="28.375" bestFit="1" customWidth="1"/>
    <col min="2052" max="2052" width="62.625" customWidth="1"/>
    <col min="2053" max="2304" width="8.875" hidden="1"/>
    <col min="2305" max="2305" width="9.125" customWidth="1"/>
    <col min="2306" max="2306" width="48" customWidth="1"/>
    <col min="2307" max="2307" width="28.375" bestFit="1" customWidth="1"/>
    <col min="2308" max="2308" width="62.625" customWidth="1"/>
    <col min="2309" max="2560" width="8.875" hidden="1"/>
    <col min="2561" max="2561" width="9.125" customWidth="1"/>
    <col min="2562" max="2562" width="48" customWidth="1"/>
    <col min="2563" max="2563" width="28.375" bestFit="1" customWidth="1"/>
    <col min="2564" max="2564" width="62.625" customWidth="1"/>
    <col min="2565" max="2816" width="8.875" hidden="1"/>
    <col min="2817" max="2817" width="9.125" customWidth="1"/>
    <col min="2818" max="2818" width="48" customWidth="1"/>
    <col min="2819" max="2819" width="28.375" bestFit="1" customWidth="1"/>
    <col min="2820" max="2820" width="62.625" customWidth="1"/>
    <col min="2821" max="3072" width="8.875" hidden="1"/>
    <col min="3073" max="3073" width="9.125" customWidth="1"/>
    <col min="3074" max="3074" width="48" customWidth="1"/>
    <col min="3075" max="3075" width="28.375" bestFit="1" customWidth="1"/>
    <col min="3076" max="3076" width="62.625" customWidth="1"/>
    <col min="3077" max="3328" width="8.875" hidden="1"/>
    <col min="3329" max="3329" width="9.125" customWidth="1"/>
    <col min="3330" max="3330" width="48" customWidth="1"/>
    <col min="3331" max="3331" width="28.375" bestFit="1" customWidth="1"/>
    <col min="3332" max="3332" width="62.625" customWidth="1"/>
    <col min="3333" max="3584" width="8.875" hidden="1"/>
    <col min="3585" max="3585" width="9.125" customWidth="1"/>
    <col min="3586" max="3586" width="48" customWidth="1"/>
    <col min="3587" max="3587" width="28.375" bestFit="1" customWidth="1"/>
    <col min="3588" max="3588" width="62.625" customWidth="1"/>
    <col min="3589" max="3840" width="8.875" hidden="1"/>
    <col min="3841" max="3841" width="9.125" customWidth="1"/>
    <col min="3842" max="3842" width="48" customWidth="1"/>
    <col min="3843" max="3843" width="28.375" bestFit="1" customWidth="1"/>
    <col min="3844" max="3844" width="62.625" customWidth="1"/>
    <col min="3845" max="4096" width="8.875" hidden="1"/>
    <col min="4097" max="4097" width="9.125" customWidth="1"/>
    <col min="4098" max="4098" width="48" customWidth="1"/>
    <col min="4099" max="4099" width="28.375" bestFit="1" customWidth="1"/>
    <col min="4100" max="4100" width="62.625" customWidth="1"/>
    <col min="4101" max="4352" width="8.875" hidden="1"/>
    <col min="4353" max="4353" width="9.125" customWidth="1"/>
    <col min="4354" max="4354" width="48" customWidth="1"/>
    <col min="4355" max="4355" width="28.375" bestFit="1" customWidth="1"/>
    <col min="4356" max="4356" width="62.625" customWidth="1"/>
    <col min="4357" max="4608" width="8.875" hidden="1"/>
    <col min="4609" max="4609" width="9.125" customWidth="1"/>
    <col min="4610" max="4610" width="48" customWidth="1"/>
    <col min="4611" max="4611" width="28.375" bestFit="1" customWidth="1"/>
    <col min="4612" max="4612" width="62.625" customWidth="1"/>
    <col min="4613" max="4864" width="8.875" hidden="1"/>
    <col min="4865" max="4865" width="9.125" customWidth="1"/>
    <col min="4866" max="4866" width="48" customWidth="1"/>
    <col min="4867" max="4867" width="28.375" bestFit="1" customWidth="1"/>
    <col min="4868" max="4868" width="62.625" customWidth="1"/>
    <col min="4869" max="5120" width="8.875" hidden="1"/>
    <col min="5121" max="5121" width="9.125" customWidth="1"/>
    <col min="5122" max="5122" width="48" customWidth="1"/>
    <col min="5123" max="5123" width="28.375" bestFit="1" customWidth="1"/>
    <col min="5124" max="5124" width="62.625" customWidth="1"/>
    <col min="5125" max="5376" width="8.875" hidden="1"/>
    <col min="5377" max="5377" width="9.125" customWidth="1"/>
    <col min="5378" max="5378" width="48" customWidth="1"/>
    <col min="5379" max="5379" width="28.375" bestFit="1" customWidth="1"/>
    <col min="5380" max="5380" width="62.625" customWidth="1"/>
    <col min="5381" max="5632" width="8.875" hidden="1"/>
    <col min="5633" max="5633" width="9.125" customWidth="1"/>
    <col min="5634" max="5634" width="48" customWidth="1"/>
    <col min="5635" max="5635" width="28.375" bestFit="1" customWidth="1"/>
    <col min="5636" max="5636" width="62.625" customWidth="1"/>
    <col min="5637" max="5888" width="8.875" hidden="1"/>
    <col min="5889" max="5889" width="9.125" customWidth="1"/>
    <col min="5890" max="5890" width="48" customWidth="1"/>
    <col min="5891" max="5891" width="28.375" bestFit="1" customWidth="1"/>
    <col min="5892" max="5892" width="62.625" customWidth="1"/>
    <col min="5893" max="6144" width="8.875" hidden="1"/>
    <col min="6145" max="6145" width="9.125" customWidth="1"/>
    <col min="6146" max="6146" width="48" customWidth="1"/>
    <col min="6147" max="6147" width="28.375" bestFit="1" customWidth="1"/>
    <col min="6148" max="6148" width="62.625" customWidth="1"/>
    <col min="6149" max="6400" width="8.875" hidden="1"/>
    <col min="6401" max="6401" width="9.125" customWidth="1"/>
    <col min="6402" max="6402" width="48" customWidth="1"/>
    <col min="6403" max="6403" width="28.375" bestFit="1" customWidth="1"/>
    <col min="6404" max="6404" width="62.625" customWidth="1"/>
    <col min="6405" max="6656" width="8.875" hidden="1"/>
    <col min="6657" max="6657" width="9.125" customWidth="1"/>
    <col min="6658" max="6658" width="48" customWidth="1"/>
    <col min="6659" max="6659" width="28.375" bestFit="1" customWidth="1"/>
    <col min="6660" max="6660" width="62.625" customWidth="1"/>
    <col min="6661" max="6912" width="8.875" hidden="1"/>
    <col min="6913" max="6913" width="9.125" customWidth="1"/>
    <col min="6914" max="6914" width="48" customWidth="1"/>
    <col min="6915" max="6915" width="28.375" bestFit="1" customWidth="1"/>
    <col min="6916" max="6916" width="62.625" customWidth="1"/>
    <col min="6917" max="7168" width="8.875" hidden="1"/>
    <col min="7169" max="7169" width="9.125" customWidth="1"/>
    <col min="7170" max="7170" width="48" customWidth="1"/>
    <col min="7171" max="7171" width="28.375" bestFit="1" customWidth="1"/>
    <col min="7172" max="7172" width="62.625" customWidth="1"/>
    <col min="7173" max="7424" width="8.875" hidden="1"/>
    <col min="7425" max="7425" width="9.125" customWidth="1"/>
    <col min="7426" max="7426" width="48" customWidth="1"/>
    <col min="7427" max="7427" width="28.375" bestFit="1" customWidth="1"/>
    <col min="7428" max="7428" width="62.625" customWidth="1"/>
    <col min="7429" max="7680" width="8.875" hidden="1"/>
    <col min="7681" max="7681" width="9.125" customWidth="1"/>
    <col min="7682" max="7682" width="48" customWidth="1"/>
    <col min="7683" max="7683" width="28.375" bestFit="1" customWidth="1"/>
    <col min="7684" max="7684" width="62.625" customWidth="1"/>
    <col min="7685" max="7936" width="8.875" hidden="1"/>
    <col min="7937" max="7937" width="9.125" customWidth="1"/>
    <col min="7938" max="7938" width="48" customWidth="1"/>
    <col min="7939" max="7939" width="28.375" bestFit="1" customWidth="1"/>
    <col min="7940" max="7940" width="62.625" customWidth="1"/>
    <col min="7941" max="8192" width="8.875" hidden="1"/>
    <col min="8193" max="8193" width="9.125" customWidth="1"/>
    <col min="8194" max="8194" width="48" customWidth="1"/>
    <col min="8195" max="8195" width="28.375" bestFit="1" customWidth="1"/>
    <col min="8196" max="8196" width="62.625" customWidth="1"/>
    <col min="8197" max="8448" width="8.875" hidden="1"/>
    <col min="8449" max="8449" width="9.125" customWidth="1"/>
    <col min="8450" max="8450" width="48" customWidth="1"/>
    <col min="8451" max="8451" width="28.375" bestFit="1" customWidth="1"/>
    <col min="8452" max="8452" width="62.625" customWidth="1"/>
    <col min="8453" max="8704" width="8.875" hidden="1"/>
    <col min="8705" max="8705" width="9.125" customWidth="1"/>
    <col min="8706" max="8706" width="48" customWidth="1"/>
    <col min="8707" max="8707" width="28.375" bestFit="1" customWidth="1"/>
    <col min="8708" max="8708" width="62.625" customWidth="1"/>
    <col min="8709" max="8960" width="8.875" hidden="1"/>
    <col min="8961" max="8961" width="9.125" customWidth="1"/>
    <col min="8962" max="8962" width="48" customWidth="1"/>
    <col min="8963" max="8963" width="28.375" bestFit="1" customWidth="1"/>
    <col min="8964" max="8964" width="62.625" customWidth="1"/>
    <col min="8965" max="9216" width="8.875" hidden="1"/>
    <col min="9217" max="9217" width="9.125" customWidth="1"/>
    <col min="9218" max="9218" width="48" customWidth="1"/>
    <col min="9219" max="9219" width="28.375" bestFit="1" customWidth="1"/>
    <col min="9220" max="9220" width="62.625" customWidth="1"/>
    <col min="9221" max="9472" width="8.875" hidden="1"/>
    <col min="9473" max="9473" width="9.125" customWidth="1"/>
    <col min="9474" max="9474" width="48" customWidth="1"/>
    <col min="9475" max="9475" width="28.375" bestFit="1" customWidth="1"/>
    <col min="9476" max="9476" width="62.625" customWidth="1"/>
    <col min="9477" max="9728" width="8.875" hidden="1"/>
    <col min="9729" max="9729" width="9.125" customWidth="1"/>
    <col min="9730" max="9730" width="48" customWidth="1"/>
    <col min="9731" max="9731" width="28.375" bestFit="1" customWidth="1"/>
    <col min="9732" max="9732" width="62.625" customWidth="1"/>
    <col min="9733" max="9984" width="8.875" hidden="1"/>
    <col min="9985" max="9985" width="9.125" customWidth="1"/>
    <col min="9986" max="9986" width="48" customWidth="1"/>
    <col min="9987" max="9987" width="28.375" bestFit="1" customWidth="1"/>
    <col min="9988" max="9988" width="62.625" customWidth="1"/>
    <col min="9989" max="10240" width="8.875" hidden="1"/>
    <col min="10241" max="10241" width="9.125" customWidth="1"/>
    <col min="10242" max="10242" width="48" customWidth="1"/>
    <col min="10243" max="10243" width="28.375" bestFit="1" customWidth="1"/>
    <col min="10244" max="10244" width="62.625" customWidth="1"/>
    <col min="10245" max="10496" width="8.875" hidden="1"/>
    <col min="10497" max="10497" width="9.125" customWidth="1"/>
    <col min="10498" max="10498" width="48" customWidth="1"/>
    <col min="10499" max="10499" width="28.375" bestFit="1" customWidth="1"/>
    <col min="10500" max="10500" width="62.625" customWidth="1"/>
    <col min="10501" max="10752" width="8.875" hidden="1"/>
    <col min="10753" max="10753" width="9.125" customWidth="1"/>
    <col min="10754" max="10754" width="48" customWidth="1"/>
    <col min="10755" max="10755" width="28.375" bestFit="1" customWidth="1"/>
    <col min="10756" max="10756" width="62.625" customWidth="1"/>
    <col min="10757" max="11008" width="8.875" hidden="1"/>
    <col min="11009" max="11009" width="9.125" customWidth="1"/>
    <col min="11010" max="11010" width="48" customWidth="1"/>
    <col min="11011" max="11011" width="28.375" bestFit="1" customWidth="1"/>
    <col min="11012" max="11012" width="62.625" customWidth="1"/>
    <col min="11013" max="11264" width="8.875" hidden="1"/>
    <col min="11265" max="11265" width="9.125" customWidth="1"/>
    <col min="11266" max="11266" width="48" customWidth="1"/>
    <col min="11267" max="11267" width="28.375" bestFit="1" customWidth="1"/>
    <col min="11268" max="11268" width="62.625" customWidth="1"/>
    <col min="11269" max="11520" width="8.875" hidden="1"/>
    <col min="11521" max="11521" width="9.125" customWidth="1"/>
    <col min="11522" max="11522" width="48" customWidth="1"/>
    <col min="11523" max="11523" width="28.375" bestFit="1" customWidth="1"/>
    <col min="11524" max="11524" width="62.625" customWidth="1"/>
    <col min="11525" max="11776" width="8.875" hidden="1"/>
    <col min="11777" max="11777" width="9.125" customWidth="1"/>
    <col min="11778" max="11778" width="48" customWidth="1"/>
    <col min="11779" max="11779" width="28.375" bestFit="1" customWidth="1"/>
    <col min="11780" max="11780" width="62.625" customWidth="1"/>
    <col min="11781" max="12032" width="8.875" hidden="1"/>
    <col min="12033" max="12033" width="9.125" customWidth="1"/>
    <col min="12034" max="12034" width="48" customWidth="1"/>
    <col min="12035" max="12035" width="28.375" bestFit="1" customWidth="1"/>
    <col min="12036" max="12036" width="62.625" customWidth="1"/>
    <col min="12037" max="12288" width="8.875" hidden="1"/>
    <col min="12289" max="12289" width="9.125" customWidth="1"/>
    <col min="12290" max="12290" width="48" customWidth="1"/>
    <col min="12291" max="12291" width="28.375" bestFit="1" customWidth="1"/>
    <col min="12292" max="12292" width="62.625" customWidth="1"/>
    <col min="12293" max="12544" width="8.875" hidden="1"/>
    <col min="12545" max="12545" width="9.125" customWidth="1"/>
    <col min="12546" max="12546" width="48" customWidth="1"/>
    <col min="12547" max="12547" width="28.375" bestFit="1" customWidth="1"/>
    <col min="12548" max="12548" width="62.625" customWidth="1"/>
    <col min="12549" max="12800" width="8.875" hidden="1"/>
    <col min="12801" max="12801" width="9.125" customWidth="1"/>
    <col min="12802" max="12802" width="48" customWidth="1"/>
    <col min="12803" max="12803" width="28.375" bestFit="1" customWidth="1"/>
    <col min="12804" max="12804" width="62.625" customWidth="1"/>
    <col min="12805" max="13056" width="8.875" hidden="1"/>
    <col min="13057" max="13057" width="9.125" customWidth="1"/>
    <col min="13058" max="13058" width="48" customWidth="1"/>
    <col min="13059" max="13059" width="28.375" bestFit="1" customWidth="1"/>
    <col min="13060" max="13060" width="62.625" customWidth="1"/>
    <col min="13061" max="13312" width="8.875" hidden="1"/>
    <col min="13313" max="13313" width="9.125" customWidth="1"/>
    <col min="13314" max="13314" width="48" customWidth="1"/>
    <col min="13315" max="13315" width="28.375" bestFit="1" customWidth="1"/>
    <col min="13316" max="13316" width="62.625" customWidth="1"/>
    <col min="13317" max="13568" width="8.875" hidden="1"/>
    <col min="13569" max="13569" width="9.125" customWidth="1"/>
    <col min="13570" max="13570" width="48" customWidth="1"/>
    <col min="13571" max="13571" width="28.375" bestFit="1" customWidth="1"/>
    <col min="13572" max="13572" width="62.625" customWidth="1"/>
    <col min="13573" max="13824" width="8.875" hidden="1"/>
    <col min="13825" max="13825" width="9.125" customWidth="1"/>
    <col min="13826" max="13826" width="48" customWidth="1"/>
    <col min="13827" max="13827" width="28.375" bestFit="1" customWidth="1"/>
    <col min="13828" max="13828" width="62.625" customWidth="1"/>
    <col min="13829" max="14080" width="8.875" hidden="1"/>
    <col min="14081" max="14081" width="9.125" customWidth="1"/>
    <col min="14082" max="14082" width="48" customWidth="1"/>
    <col min="14083" max="14083" width="28.375" bestFit="1" customWidth="1"/>
    <col min="14084" max="14084" width="62.625" customWidth="1"/>
    <col min="14085" max="14336" width="8.875" hidden="1"/>
    <col min="14337" max="14337" width="9.125" customWidth="1"/>
    <col min="14338" max="14338" width="48" customWidth="1"/>
    <col min="14339" max="14339" width="28.375" bestFit="1" customWidth="1"/>
    <col min="14340" max="14340" width="62.625" customWidth="1"/>
    <col min="14341" max="14592" width="8.875" hidden="1"/>
    <col min="14593" max="14593" width="9.125" customWidth="1"/>
    <col min="14594" max="14594" width="48" customWidth="1"/>
    <col min="14595" max="14595" width="28.375" bestFit="1" customWidth="1"/>
    <col min="14596" max="14596" width="62.625" customWidth="1"/>
    <col min="14597" max="14848" width="8.875" hidden="1"/>
    <col min="14849" max="14849" width="9.125" customWidth="1"/>
    <col min="14850" max="14850" width="48" customWidth="1"/>
    <col min="14851" max="14851" width="28.375" bestFit="1" customWidth="1"/>
    <col min="14852" max="14852" width="62.625" customWidth="1"/>
    <col min="14853" max="15104" width="8.875" hidden="1"/>
    <col min="15105" max="15105" width="9.125" customWidth="1"/>
    <col min="15106" max="15106" width="48" customWidth="1"/>
    <col min="15107" max="15107" width="28.375" bestFit="1" customWidth="1"/>
    <col min="15108" max="15108" width="62.625" customWidth="1"/>
    <col min="15109" max="15360" width="8.875" hidden="1"/>
    <col min="15361" max="15361" width="9.125" customWidth="1"/>
    <col min="15362" max="15362" width="48" customWidth="1"/>
    <col min="15363" max="15363" width="28.375" bestFit="1" customWidth="1"/>
    <col min="15364" max="15364" width="62.625" customWidth="1"/>
    <col min="15365" max="15616" width="8.875" hidden="1"/>
    <col min="15617" max="15617" width="9.125" customWidth="1"/>
    <col min="15618" max="15618" width="48" customWidth="1"/>
    <col min="15619" max="15619" width="28.375" bestFit="1" customWidth="1"/>
    <col min="15620" max="15620" width="62.625" customWidth="1"/>
    <col min="15621" max="15872" width="8.875" hidden="1"/>
    <col min="15873" max="15873" width="9.125" customWidth="1"/>
    <col min="15874" max="15874" width="48" customWidth="1"/>
    <col min="15875" max="15875" width="28.375" bestFit="1" customWidth="1"/>
    <col min="15876" max="15876" width="62.625" customWidth="1"/>
    <col min="15877" max="16128" width="8.875" hidden="1"/>
    <col min="16129" max="16129" width="9.125" customWidth="1"/>
    <col min="16130" max="16130" width="48" customWidth="1"/>
    <col min="16131" max="16131" width="28.375" bestFit="1" customWidth="1"/>
    <col min="16132" max="16132" width="62.625" customWidth="1"/>
    <col min="16133" max="16384" width="8.875" hidden="1"/>
  </cols>
  <sheetData>
    <row r="1" spans="1:8">
      <c r="B1" s="55" t="s">
        <v>177</v>
      </c>
      <c r="C1" s="55">
        <v>45</v>
      </c>
      <c r="D1" s="109" t="s">
        <v>178</v>
      </c>
      <c r="E1" s="110"/>
      <c r="F1" s="110"/>
      <c r="G1" s="110"/>
      <c r="H1" s="110"/>
    </row>
    <row r="2" spans="1:8">
      <c r="B2" s="55" t="s">
        <v>179</v>
      </c>
      <c r="C2" s="55">
        <v>30200</v>
      </c>
      <c r="D2" s="109" t="s">
        <v>198</v>
      </c>
      <c r="E2" s="110"/>
      <c r="F2" s="110"/>
      <c r="G2" s="110"/>
      <c r="H2" s="110"/>
    </row>
    <row r="3" spans="1:8">
      <c r="B3" s="55" t="s">
        <v>181</v>
      </c>
      <c r="C3" s="55">
        <v>1</v>
      </c>
    </row>
    <row r="4" spans="1:8">
      <c r="B4" s="55" t="s">
        <v>182</v>
      </c>
      <c r="C4" s="55">
        <f>C11</f>
        <v>0</v>
      </c>
    </row>
    <row r="5" spans="1:8">
      <c r="B5" s="55" t="s">
        <v>183</v>
      </c>
      <c r="C5" s="68"/>
    </row>
    <row r="6" spans="1:8">
      <c r="B6" s="55" t="s">
        <v>184</v>
      </c>
      <c r="C6" s="55">
        <v>1</v>
      </c>
      <c r="D6" s="55" t="s">
        <v>185</v>
      </c>
    </row>
    <row r="8" spans="1:8">
      <c r="A8" s="55" t="s">
        <v>199</v>
      </c>
      <c r="B8" s="109" t="s">
        <v>200</v>
      </c>
      <c r="C8" s="110"/>
    </row>
    <row r="9" spans="1:8">
      <c r="C9" s="55">
        <v>4</v>
      </c>
    </row>
    <row r="10" spans="1:8" ht="15.75" thickBot="1">
      <c r="C10" s="55" t="s">
        <v>201</v>
      </c>
    </row>
    <row r="11" spans="1:8" ht="15.75" thickBot="1">
      <c r="A11" s="55">
        <v>10</v>
      </c>
      <c r="B11" t="s">
        <v>202</v>
      </c>
      <c r="C11" s="75"/>
    </row>
    <row r="12" spans="1:8" ht="15.75" thickBot="1">
      <c r="A12" s="55">
        <v>20</v>
      </c>
      <c r="B12" t="s">
        <v>203</v>
      </c>
      <c r="C12" s="76"/>
    </row>
    <row r="13" spans="1:8" ht="15.75" thickBot="1">
      <c r="A13" s="55">
        <v>30</v>
      </c>
      <c r="B13" t="s">
        <v>204</v>
      </c>
      <c r="C13" s="77"/>
    </row>
    <row r="14" spans="1:8" ht="15.75" thickBot="1">
      <c r="A14" s="55">
        <v>40</v>
      </c>
      <c r="B14" t="s">
        <v>205</v>
      </c>
      <c r="C14" s="77"/>
    </row>
    <row r="15" spans="1:8" ht="15.75" thickBot="1">
      <c r="A15" s="55">
        <v>50</v>
      </c>
      <c r="B15" t="s">
        <v>206</v>
      </c>
      <c r="C15" s="77"/>
    </row>
    <row r="16" spans="1:8" ht="15.75" thickBot="1">
      <c r="A16" s="55">
        <v>60</v>
      </c>
      <c r="B16" t="s">
        <v>207</v>
      </c>
      <c r="C16" s="77"/>
    </row>
    <row r="17" spans="1:3" ht="15.75" thickBot="1">
      <c r="A17" s="55">
        <v>70</v>
      </c>
      <c r="B17" t="s">
        <v>208</v>
      </c>
      <c r="C17" s="78"/>
    </row>
    <row r="18" spans="1:3" ht="15.75" thickBot="1">
      <c r="A18" s="55">
        <v>80</v>
      </c>
      <c r="B18" t="s">
        <v>209</v>
      </c>
      <c r="C18" s="77"/>
    </row>
    <row r="19" spans="1:3" ht="15.75" thickBot="1">
      <c r="A19" s="55">
        <v>90</v>
      </c>
      <c r="B19" t="s">
        <v>210</v>
      </c>
      <c r="C19" s="77"/>
    </row>
    <row r="20" spans="1:3" ht="15.75" thickBot="1">
      <c r="A20" s="55">
        <v>100</v>
      </c>
      <c r="B20" t="s">
        <v>211</v>
      </c>
      <c r="C20" s="77"/>
    </row>
    <row r="21" spans="1:3" ht="15.75" thickBot="1">
      <c r="A21" s="55">
        <v>110</v>
      </c>
      <c r="B21" t="s">
        <v>212</v>
      </c>
      <c r="C21" s="77"/>
    </row>
    <row r="23" spans="1:3">
      <c r="A23" s="55" t="s">
        <v>213</v>
      </c>
      <c r="B23" s="109" t="s">
        <v>214</v>
      </c>
      <c r="C23" s="110"/>
    </row>
    <row r="24" spans="1:3">
      <c r="C24" s="55">
        <v>4</v>
      </c>
    </row>
    <row r="25" spans="1:3">
      <c r="C25" s="55" t="s">
        <v>201</v>
      </c>
    </row>
    <row r="26" spans="1:3" ht="15.75" thickBot="1">
      <c r="A26" s="55">
        <v>10</v>
      </c>
      <c r="B26" t="s">
        <v>215</v>
      </c>
      <c r="C26" s="79"/>
    </row>
    <row r="27" spans="1:3" ht="15.75" thickBot="1">
      <c r="A27" s="55">
        <v>20</v>
      </c>
      <c r="B27" t="s">
        <v>216</v>
      </c>
      <c r="C27" s="77"/>
    </row>
    <row r="28" spans="1:3" ht="15.75" thickBot="1">
      <c r="A28" s="55">
        <v>30</v>
      </c>
      <c r="B28" t="s">
        <v>217</v>
      </c>
      <c r="C28" s="80"/>
    </row>
    <row r="29" spans="1:3" ht="15.75" thickBot="1">
      <c r="A29" s="55">
        <v>40</v>
      </c>
      <c r="B29" t="s">
        <v>218</v>
      </c>
      <c r="C29" s="81"/>
    </row>
    <row r="30" spans="1:3" ht="15.75" thickBot="1">
      <c r="A30" s="55">
        <v>50</v>
      </c>
      <c r="B30" t="s">
        <v>219</v>
      </c>
      <c r="C30" s="81"/>
    </row>
    <row r="32" spans="1:3">
      <c r="A32" s="55" t="s">
        <v>220</v>
      </c>
      <c r="B32" s="109" t="s">
        <v>221</v>
      </c>
      <c r="C32" s="110"/>
    </row>
    <row r="33" spans="1:3">
      <c r="C33" s="55">
        <v>4</v>
      </c>
    </row>
    <row r="34" spans="1:3">
      <c r="C34" s="55" t="s">
        <v>201</v>
      </c>
    </row>
    <row r="35" spans="1:3" ht="15.75" thickBot="1">
      <c r="A35" s="55">
        <v>10</v>
      </c>
      <c r="B35" t="s">
        <v>222</v>
      </c>
      <c r="C35" s="79"/>
    </row>
    <row r="36" spans="1:3" ht="15.75" thickBot="1">
      <c r="A36" s="55">
        <v>20</v>
      </c>
      <c r="B36" t="s">
        <v>223</v>
      </c>
      <c r="C36" s="77"/>
    </row>
    <row r="37" spans="1:3" ht="15.75" thickBot="1">
      <c r="A37" s="55">
        <v>30</v>
      </c>
      <c r="B37" t="s">
        <v>224</v>
      </c>
      <c r="C37" s="80"/>
    </row>
    <row r="38" spans="1:3" ht="15.75" thickBot="1">
      <c r="A38" s="55">
        <v>40</v>
      </c>
      <c r="B38" t="s">
        <v>225</v>
      </c>
      <c r="C38" s="81"/>
    </row>
    <row r="39" spans="1:3" ht="15.75" thickBot="1">
      <c r="A39" s="55">
        <v>50</v>
      </c>
      <c r="B39" t="s">
        <v>226</v>
      </c>
      <c r="C39" s="81"/>
    </row>
    <row r="40" spans="1:3" ht="15.75" thickBot="1">
      <c r="A40" s="55">
        <v>60</v>
      </c>
      <c r="B40" t="s">
        <v>227</v>
      </c>
      <c r="C40" s="82"/>
    </row>
    <row r="41" spans="1:3" ht="15.75" thickBot="1">
      <c r="A41" s="55">
        <v>70</v>
      </c>
      <c r="B41" t="s">
        <v>228</v>
      </c>
      <c r="C41" s="81"/>
    </row>
    <row r="42" spans="1:3" ht="15.75" thickBot="1">
      <c r="A42" s="55">
        <v>80</v>
      </c>
      <c r="B42" t="s">
        <v>229</v>
      </c>
      <c r="C42" s="79"/>
    </row>
    <row r="43" spans="1:3" ht="15.75" thickBot="1">
      <c r="A43" s="55">
        <v>90</v>
      </c>
      <c r="B43" t="s">
        <v>230</v>
      </c>
      <c r="C43" s="77"/>
    </row>
    <row r="44" spans="1:3" ht="15.75" thickBot="1">
      <c r="A44" s="55">
        <v>100</v>
      </c>
      <c r="B44" t="s">
        <v>231</v>
      </c>
      <c r="C44" s="77"/>
    </row>
    <row r="45" spans="1:3" ht="15.75" thickBot="1">
      <c r="A45" s="55">
        <v>110</v>
      </c>
      <c r="B45" t="s">
        <v>232</v>
      </c>
      <c r="C45" s="81"/>
    </row>
    <row r="46" spans="1:3" ht="15.75" thickBot="1">
      <c r="A46" s="55">
        <v>120</v>
      </c>
      <c r="B46" t="s">
        <v>233</v>
      </c>
      <c r="C46" s="81"/>
    </row>
    <row r="47" spans="1:3" ht="15.75" thickBot="1">
      <c r="A47" s="55">
        <v>130</v>
      </c>
      <c r="B47" t="s">
        <v>234</v>
      </c>
      <c r="C47" s="82"/>
    </row>
    <row r="48" spans="1:3" ht="15.75" thickBot="1">
      <c r="A48" s="55">
        <v>140</v>
      </c>
      <c r="B48" t="s">
        <v>235</v>
      </c>
      <c r="C48" s="81"/>
    </row>
    <row r="50999" spans="1:7">
      <c r="A50999">
        <v>1937</v>
      </c>
      <c r="B50999">
        <v>43</v>
      </c>
      <c r="C50999">
        <v>1936</v>
      </c>
      <c r="D50999">
        <v>1933</v>
      </c>
      <c r="E50999">
        <v>13</v>
      </c>
      <c r="F50999">
        <v>8</v>
      </c>
      <c r="G50999">
        <v>1</v>
      </c>
    </row>
    <row r="51002" spans="1:7">
      <c r="A51002" t="s">
        <v>236</v>
      </c>
      <c r="B51002" t="s">
        <v>237</v>
      </c>
      <c r="C51002" t="s">
        <v>238</v>
      </c>
      <c r="D51002" t="s">
        <v>239</v>
      </c>
      <c r="E51002" t="s">
        <v>240</v>
      </c>
      <c r="F51002" t="s">
        <v>241</v>
      </c>
      <c r="G51002" t="s">
        <v>242</v>
      </c>
    </row>
    <row r="51003" spans="1:7">
      <c r="A51003" t="s">
        <v>243</v>
      </c>
      <c r="B51003" t="s">
        <v>244</v>
      </c>
      <c r="C51003" t="s">
        <v>245</v>
      </c>
      <c r="D51003" t="s">
        <v>246</v>
      </c>
      <c r="E51003" t="s">
        <v>247</v>
      </c>
      <c r="F51003" t="s">
        <v>248</v>
      </c>
      <c r="G51003" t="s">
        <v>249</v>
      </c>
    </row>
    <row r="51004" spans="1:7">
      <c r="A51004" t="s">
        <v>250</v>
      </c>
      <c r="B51004" t="s">
        <v>251</v>
      </c>
      <c r="D51004" t="s">
        <v>252</v>
      </c>
      <c r="E51004" t="s">
        <v>253</v>
      </c>
      <c r="F51004" t="s">
        <v>254</v>
      </c>
      <c r="G51004" t="s">
        <v>255</v>
      </c>
    </row>
    <row r="51005" spans="1:7">
      <c r="A51005" t="s">
        <v>256</v>
      </c>
      <c r="B51005" t="s">
        <v>257</v>
      </c>
      <c r="E51005" t="s">
        <v>258</v>
      </c>
      <c r="F51005" t="s">
        <v>259</v>
      </c>
      <c r="G51005" t="s">
        <v>260</v>
      </c>
    </row>
    <row r="51006" spans="1:7">
      <c r="A51006" t="s">
        <v>261</v>
      </c>
      <c r="B51006" t="s">
        <v>262</v>
      </c>
      <c r="E51006" t="s">
        <v>263</v>
      </c>
      <c r="F51006" t="s">
        <v>264</v>
      </c>
      <c r="G51006" t="s">
        <v>265</v>
      </c>
    </row>
    <row r="51007" spans="1:7">
      <c r="A51007" t="s">
        <v>266</v>
      </c>
      <c r="B51007" t="s">
        <v>267</v>
      </c>
      <c r="E51007" t="s">
        <v>268</v>
      </c>
      <c r="F51007" t="s">
        <v>269</v>
      </c>
      <c r="G51007" t="s">
        <v>270</v>
      </c>
    </row>
    <row r="51008" spans="1:7">
      <c r="A51008" t="s">
        <v>271</v>
      </c>
      <c r="B51008" t="s">
        <v>272</v>
      </c>
      <c r="E51008" t="s">
        <v>273</v>
      </c>
      <c r="F51008" t="s">
        <v>274</v>
      </c>
      <c r="G51008" t="s">
        <v>275</v>
      </c>
    </row>
    <row r="51009" spans="1:7">
      <c r="A51009" t="s">
        <v>276</v>
      </c>
      <c r="B51009" t="s">
        <v>277</v>
      </c>
      <c r="E51009" t="s">
        <v>278</v>
      </c>
      <c r="F51009" t="s">
        <v>279</v>
      </c>
      <c r="G51009" t="s">
        <v>280</v>
      </c>
    </row>
    <row r="51010" spans="1:7">
      <c r="A51010" t="s">
        <v>281</v>
      </c>
      <c r="E51010" t="s">
        <v>282</v>
      </c>
      <c r="F51010" t="s">
        <v>283</v>
      </c>
    </row>
    <row r="51011" spans="1:7">
      <c r="A51011" t="s">
        <v>284</v>
      </c>
      <c r="E51011" t="s">
        <v>285</v>
      </c>
      <c r="F51011" t="s">
        <v>286</v>
      </c>
    </row>
    <row r="51012" spans="1:7">
      <c r="A51012" t="s">
        <v>287</v>
      </c>
      <c r="E51012" t="s">
        <v>288</v>
      </c>
      <c r="F51012" t="s">
        <v>289</v>
      </c>
    </row>
    <row r="51013" spans="1:7">
      <c r="A51013" t="s">
        <v>290</v>
      </c>
      <c r="E51013" t="s">
        <v>291</v>
      </c>
      <c r="F51013" t="s">
        <v>292</v>
      </c>
    </row>
    <row r="51014" spans="1:7">
      <c r="A51014" t="s">
        <v>293</v>
      </c>
      <c r="E51014" t="s">
        <v>294</v>
      </c>
      <c r="F51014" t="s">
        <v>295</v>
      </c>
    </row>
    <row r="51015" spans="1:7">
      <c r="A51015" t="s">
        <v>296</v>
      </c>
      <c r="E51015" t="s">
        <v>297</v>
      </c>
      <c r="F51015" t="s">
        <v>298</v>
      </c>
    </row>
    <row r="51016" spans="1:7">
      <c r="A51016" t="s">
        <v>299</v>
      </c>
      <c r="E51016" t="s">
        <v>300</v>
      </c>
      <c r="F51016" t="s">
        <v>301</v>
      </c>
    </row>
    <row r="51017" spans="1:7">
      <c r="A51017" t="s">
        <v>302</v>
      </c>
      <c r="E51017" t="s">
        <v>303</v>
      </c>
      <c r="F51017" t="s">
        <v>304</v>
      </c>
    </row>
    <row r="51018" spans="1:7">
      <c r="A51018" t="s">
        <v>305</v>
      </c>
      <c r="E51018" t="s">
        <v>306</v>
      </c>
      <c r="F51018" t="s">
        <v>307</v>
      </c>
    </row>
    <row r="51019" spans="1:7">
      <c r="A51019" t="s">
        <v>308</v>
      </c>
      <c r="E51019" t="s">
        <v>309</v>
      </c>
      <c r="F51019" t="s">
        <v>310</v>
      </c>
    </row>
    <row r="51020" spans="1:7">
      <c r="A51020" t="s">
        <v>311</v>
      </c>
      <c r="E51020" t="s">
        <v>312</v>
      </c>
      <c r="F51020" t="s">
        <v>313</v>
      </c>
    </row>
    <row r="51021" spans="1:7">
      <c r="A51021" t="s">
        <v>314</v>
      </c>
      <c r="E51021" t="s">
        <v>315</v>
      </c>
      <c r="F51021" t="s">
        <v>316</v>
      </c>
    </row>
    <row r="51022" spans="1:7">
      <c r="A51022" t="s">
        <v>317</v>
      </c>
      <c r="E51022" t="s">
        <v>318</v>
      </c>
      <c r="F51022" t="s">
        <v>319</v>
      </c>
    </row>
    <row r="51023" spans="1:7">
      <c r="A51023" t="s">
        <v>320</v>
      </c>
      <c r="E51023" t="s">
        <v>321</v>
      </c>
      <c r="F51023" t="s">
        <v>322</v>
      </c>
    </row>
    <row r="51024" spans="1:7">
      <c r="A51024" t="s">
        <v>323</v>
      </c>
      <c r="E51024" t="s">
        <v>324</v>
      </c>
      <c r="F51024" t="s">
        <v>325</v>
      </c>
    </row>
    <row r="51025" spans="1:6">
      <c r="A51025" t="s">
        <v>326</v>
      </c>
      <c r="E51025" t="s">
        <v>327</v>
      </c>
      <c r="F51025" t="s">
        <v>328</v>
      </c>
    </row>
    <row r="51026" spans="1:6">
      <c r="A51026" t="s">
        <v>329</v>
      </c>
      <c r="E51026" t="s">
        <v>330</v>
      </c>
      <c r="F51026" t="s">
        <v>331</v>
      </c>
    </row>
    <row r="51027" spans="1:6">
      <c r="A51027" t="s">
        <v>332</v>
      </c>
      <c r="E51027" t="s">
        <v>333</v>
      </c>
      <c r="F51027" t="s">
        <v>334</v>
      </c>
    </row>
    <row r="51028" spans="1:6">
      <c r="A51028" t="s">
        <v>335</v>
      </c>
      <c r="E51028" t="s">
        <v>336</v>
      </c>
      <c r="F51028" t="s">
        <v>337</v>
      </c>
    </row>
    <row r="51029" spans="1:6">
      <c r="A51029" t="s">
        <v>338</v>
      </c>
      <c r="E51029" t="s">
        <v>339</v>
      </c>
      <c r="F51029" t="s">
        <v>340</v>
      </c>
    </row>
    <row r="51030" spans="1:6">
      <c r="A51030" t="s">
        <v>341</v>
      </c>
      <c r="E51030" t="s">
        <v>342</v>
      </c>
      <c r="F51030" t="s">
        <v>343</v>
      </c>
    </row>
    <row r="51031" spans="1:6">
      <c r="A51031" t="s">
        <v>344</v>
      </c>
      <c r="E51031" t="s">
        <v>345</v>
      </c>
      <c r="F51031" t="s">
        <v>346</v>
      </c>
    </row>
    <row r="51032" spans="1:6">
      <c r="A51032" t="s">
        <v>347</v>
      </c>
      <c r="E51032" t="s">
        <v>348</v>
      </c>
      <c r="F51032" t="s">
        <v>349</v>
      </c>
    </row>
    <row r="51033" spans="1:6">
      <c r="A51033" t="s">
        <v>350</v>
      </c>
      <c r="E51033" t="s">
        <v>351</v>
      </c>
      <c r="F51033" t="s">
        <v>352</v>
      </c>
    </row>
    <row r="51034" spans="1:6">
      <c r="A51034" t="s">
        <v>353</v>
      </c>
      <c r="E51034" t="s">
        <v>354</v>
      </c>
      <c r="F51034" t="s">
        <v>355</v>
      </c>
    </row>
    <row r="51035" spans="1:6">
      <c r="A51035" t="s">
        <v>356</v>
      </c>
      <c r="F51035" t="s">
        <v>357</v>
      </c>
    </row>
    <row r="51036" spans="1:6">
      <c r="A51036" t="s">
        <v>358</v>
      </c>
      <c r="F51036" t="s">
        <v>359</v>
      </c>
    </row>
    <row r="51037" spans="1:6">
      <c r="A51037" t="s">
        <v>360</v>
      </c>
      <c r="F51037" t="s">
        <v>361</v>
      </c>
    </row>
    <row r="51038" spans="1:6">
      <c r="A51038" t="s">
        <v>362</v>
      </c>
      <c r="F51038" t="s">
        <v>363</v>
      </c>
    </row>
    <row r="51039" spans="1:6">
      <c r="A51039" t="s">
        <v>364</v>
      </c>
      <c r="F51039" t="s">
        <v>365</v>
      </c>
    </row>
    <row r="51040" spans="1:6">
      <c r="A51040" t="s">
        <v>366</v>
      </c>
      <c r="F51040" t="s">
        <v>367</v>
      </c>
    </row>
    <row r="51041" spans="1:6">
      <c r="A51041" t="s">
        <v>368</v>
      </c>
      <c r="F51041" t="s">
        <v>369</v>
      </c>
    </row>
    <row r="51042" spans="1:6">
      <c r="A51042" t="s">
        <v>370</v>
      </c>
      <c r="F51042" t="s">
        <v>371</v>
      </c>
    </row>
    <row r="51043" spans="1:6">
      <c r="A51043" t="s">
        <v>372</v>
      </c>
      <c r="F51043" t="s">
        <v>373</v>
      </c>
    </row>
    <row r="51044" spans="1:6">
      <c r="A51044" t="s">
        <v>374</v>
      </c>
      <c r="F51044" t="s">
        <v>375</v>
      </c>
    </row>
    <row r="51045" spans="1:6">
      <c r="A51045" t="s">
        <v>376</v>
      </c>
      <c r="F51045" t="s">
        <v>377</v>
      </c>
    </row>
    <row r="51046" spans="1:6">
      <c r="A51046" t="s">
        <v>378</v>
      </c>
      <c r="F51046" t="s">
        <v>379</v>
      </c>
    </row>
    <row r="51047" spans="1:6">
      <c r="A51047" t="s">
        <v>380</v>
      </c>
      <c r="F51047" t="s">
        <v>381</v>
      </c>
    </row>
    <row r="51048" spans="1:6">
      <c r="A51048" t="s">
        <v>382</v>
      </c>
      <c r="F51048" t="s">
        <v>383</v>
      </c>
    </row>
    <row r="51049" spans="1:6">
      <c r="A51049" t="s">
        <v>384</v>
      </c>
      <c r="F51049" t="s">
        <v>385</v>
      </c>
    </row>
    <row r="51050" spans="1:6">
      <c r="A51050" t="s">
        <v>386</v>
      </c>
      <c r="F51050" t="s">
        <v>387</v>
      </c>
    </row>
    <row r="51051" spans="1:6">
      <c r="A51051" t="s">
        <v>388</v>
      </c>
      <c r="F51051" t="s">
        <v>389</v>
      </c>
    </row>
    <row r="51052" spans="1:6">
      <c r="A51052" t="s">
        <v>390</v>
      </c>
      <c r="F51052" t="s">
        <v>391</v>
      </c>
    </row>
    <row r="51053" spans="1:6">
      <c r="A51053" t="s">
        <v>392</v>
      </c>
      <c r="F51053" t="s">
        <v>393</v>
      </c>
    </row>
    <row r="51054" spans="1:6">
      <c r="A51054" t="s">
        <v>394</v>
      </c>
      <c r="F51054" t="s">
        <v>395</v>
      </c>
    </row>
    <row r="51055" spans="1:6">
      <c r="A51055" t="s">
        <v>396</v>
      </c>
      <c r="F51055" t="s">
        <v>397</v>
      </c>
    </row>
    <row r="51056" spans="1:6">
      <c r="A51056" t="s">
        <v>398</v>
      </c>
      <c r="F51056" t="s">
        <v>399</v>
      </c>
    </row>
    <row r="51057" spans="1:6">
      <c r="A51057" t="s">
        <v>400</v>
      </c>
      <c r="F51057" t="s">
        <v>401</v>
      </c>
    </row>
    <row r="51058" spans="1:6">
      <c r="A51058" t="s">
        <v>402</v>
      </c>
      <c r="F51058" t="s">
        <v>403</v>
      </c>
    </row>
    <row r="51059" spans="1:6">
      <c r="A51059" t="s">
        <v>404</v>
      </c>
      <c r="F51059" t="s">
        <v>405</v>
      </c>
    </row>
    <row r="51060" spans="1:6">
      <c r="A51060" t="s">
        <v>406</v>
      </c>
      <c r="F51060" t="s">
        <v>407</v>
      </c>
    </row>
    <row r="51061" spans="1:6">
      <c r="A51061" t="s">
        <v>408</v>
      </c>
      <c r="F51061" t="s">
        <v>409</v>
      </c>
    </row>
    <row r="51062" spans="1:6">
      <c r="A51062" t="s">
        <v>410</v>
      </c>
      <c r="F51062" t="s">
        <v>411</v>
      </c>
    </row>
    <row r="51063" spans="1:6">
      <c r="A51063" t="s">
        <v>412</v>
      </c>
      <c r="F51063" t="s">
        <v>413</v>
      </c>
    </row>
    <row r="51064" spans="1:6">
      <c r="A51064" t="s">
        <v>414</v>
      </c>
      <c r="F51064" t="s">
        <v>415</v>
      </c>
    </row>
    <row r="51065" spans="1:6">
      <c r="A51065" t="s">
        <v>416</v>
      </c>
      <c r="F51065" t="s">
        <v>417</v>
      </c>
    </row>
    <row r="51066" spans="1:6">
      <c r="A51066" t="s">
        <v>418</v>
      </c>
      <c r="F51066" t="s">
        <v>419</v>
      </c>
    </row>
    <row r="51067" spans="1:6">
      <c r="A51067" t="s">
        <v>420</v>
      </c>
      <c r="F51067" t="s">
        <v>421</v>
      </c>
    </row>
    <row r="51068" spans="1:6">
      <c r="A51068" t="s">
        <v>422</v>
      </c>
      <c r="F51068" t="s">
        <v>423</v>
      </c>
    </row>
    <row r="51069" spans="1:6">
      <c r="A51069" t="s">
        <v>424</v>
      </c>
      <c r="F51069" t="s">
        <v>425</v>
      </c>
    </row>
    <row r="51070" spans="1:6">
      <c r="A51070" t="s">
        <v>426</v>
      </c>
      <c r="F51070" t="s">
        <v>427</v>
      </c>
    </row>
    <row r="51071" spans="1:6">
      <c r="A51071" t="s">
        <v>428</v>
      </c>
      <c r="F51071" t="s">
        <v>429</v>
      </c>
    </row>
    <row r="51072" spans="1:6">
      <c r="A51072" t="s">
        <v>430</v>
      </c>
      <c r="F51072" t="s">
        <v>431</v>
      </c>
    </row>
    <row r="51073" spans="1:6">
      <c r="A51073" t="s">
        <v>432</v>
      </c>
      <c r="F51073" t="s">
        <v>433</v>
      </c>
    </row>
    <row r="51074" spans="1:6">
      <c r="A51074" t="s">
        <v>434</v>
      </c>
      <c r="F51074" t="s">
        <v>435</v>
      </c>
    </row>
    <row r="51075" spans="1:6">
      <c r="A51075" t="s">
        <v>436</v>
      </c>
      <c r="F51075" t="s">
        <v>437</v>
      </c>
    </row>
    <row r="51076" spans="1:6">
      <c r="A51076" t="s">
        <v>438</v>
      </c>
      <c r="F51076" t="s">
        <v>439</v>
      </c>
    </row>
    <row r="51077" spans="1:6">
      <c r="A51077" t="s">
        <v>440</v>
      </c>
      <c r="F51077" t="s">
        <v>441</v>
      </c>
    </row>
    <row r="51078" spans="1:6">
      <c r="A51078" t="s">
        <v>442</v>
      </c>
      <c r="F51078" t="s">
        <v>443</v>
      </c>
    </row>
    <row r="51079" spans="1:6">
      <c r="A51079" t="s">
        <v>444</v>
      </c>
      <c r="F51079" t="s">
        <v>445</v>
      </c>
    </row>
    <row r="51080" spans="1:6">
      <c r="A51080" t="s">
        <v>446</v>
      </c>
      <c r="F51080" t="s">
        <v>447</v>
      </c>
    </row>
    <row r="51081" spans="1:6">
      <c r="A51081" t="s">
        <v>448</v>
      </c>
      <c r="F51081" t="s">
        <v>449</v>
      </c>
    </row>
    <row r="51082" spans="1:6">
      <c r="A51082" t="s">
        <v>450</v>
      </c>
      <c r="F51082" t="s">
        <v>451</v>
      </c>
    </row>
    <row r="51083" spans="1:6">
      <c r="A51083" t="s">
        <v>452</v>
      </c>
      <c r="F51083" t="s">
        <v>453</v>
      </c>
    </row>
    <row r="51084" spans="1:6">
      <c r="A51084" t="s">
        <v>454</v>
      </c>
      <c r="F51084" t="s">
        <v>455</v>
      </c>
    </row>
    <row r="51085" spans="1:6">
      <c r="A51085" t="s">
        <v>456</v>
      </c>
      <c r="F51085" t="s">
        <v>457</v>
      </c>
    </row>
    <row r="51086" spans="1:6">
      <c r="A51086" t="s">
        <v>458</v>
      </c>
      <c r="F51086" t="s">
        <v>459</v>
      </c>
    </row>
    <row r="51087" spans="1:6">
      <c r="A51087" t="s">
        <v>460</v>
      </c>
      <c r="F51087" t="s">
        <v>461</v>
      </c>
    </row>
    <row r="51088" spans="1:6">
      <c r="A51088" t="s">
        <v>462</v>
      </c>
      <c r="F51088" t="s">
        <v>463</v>
      </c>
    </row>
    <row r="51089" spans="1:6">
      <c r="A51089" t="s">
        <v>464</v>
      </c>
      <c r="F51089" t="s">
        <v>465</v>
      </c>
    </row>
    <row r="51090" spans="1:6">
      <c r="A51090" t="s">
        <v>466</v>
      </c>
      <c r="F51090" t="s">
        <v>467</v>
      </c>
    </row>
    <row r="51091" spans="1:6">
      <c r="A51091" t="s">
        <v>468</v>
      </c>
      <c r="F51091" t="s">
        <v>469</v>
      </c>
    </row>
    <row r="51092" spans="1:6">
      <c r="A51092" t="s">
        <v>470</v>
      </c>
      <c r="F51092" t="s">
        <v>471</v>
      </c>
    </row>
    <row r="51093" spans="1:6">
      <c r="A51093" t="s">
        <v>472</v>
      </c>
      <c r="F51093" t="s">
        <v>473</v>
      </c>
    </row>
    <row r="51094" spans="1:6">
      <c r="A51094" t="s">
        <v>474</v>
      </c>
      <c r="F51094" t="s">
        <v>475</v>
      </c>
    </row>
    <row r="51095" spans="1:6">
      <c r="A51095" t="s">
        <v>476</v>
      </c>
      <c r="F51095" t="s">
        <v>477</v>
      </c>
    </row>
    <row r="51096" spans="1:6">
      <c r="A51096" t="s">
        <v>478</v>
      </c>
      <c r="F51096" t="s">
        <v>479</v>
      </c>
    </row>
    <row r="51097" spans="1:6">
      <c r="A51097" t="s">
        <v>480</v>
      </c>
      <c r="F51097" t="s">
        <v>481</v>
      </c>
    </row>
    <row r="51098" spans="1:6">
      <c r="A51098" t="s">
        <v>482</v>
      </c>
      <c r="F51098" t="s">
        <v>483</v>
      </c>
    </row>
    <row r="51099" spans="1:6">
      <c r="A51099" t="s">
        <v>484</v>
      </c>
      <c r="F51099" t="s">
        <v>485</v>
      </c>
    </row>
    <row r="51100" spans="1:6">
      <c r="A51100" t="s">
        <v>486</v>
      </c>
      <c r="F51100" t="s">
        <v>487</v>
      </c>
    </row>
    <row r="51101" spans="1:6">
      <c r="A51101" t="s">
        <v>488</v>
      </c>
      <c r="F51101" t="s">
        <v>489</v>
      </c>
    </row>
    <row r="51102" spans="1:6">
      <c r="A51102" t="s">
        <v>490</v>
      </c>
      <c r="F51102" t="s">
        <v>491</v>
      </c>
    </row>
    <row r="51103" spans="1:6">
      <c r="A51103" t="s">
        <v>492</v>
      </c>
      <c r="F51103" t="s">
        <v>493</v>
      </c>
    </row>
    <row r="51104" spans="1:6">
      <c r="A51104" t="s">
        <v>494</v>
      </c>
      <c r="F51104" t="s">
        <v>495</v>
      </c>
    </row>
    <row r="51105" spans="1:6">
      <c r="A51105" t="s">
        <v>496</v>
      </c>
      <c r="F51105" t="s">
        <v>497</v>
      </c>
    </row>
    <row r="51106" spans="1:6">
      <c r="A51106" t="s">
        <v>498</v>
      </c>
      <c r="F51106" t="s">
        <v>499</v>
      </c>
    </row>
    <row r="51107" spans="1:6">
      <c r="A51107" t="s">
        <v>500</v>
      </c>
      <c r="F51107" t="s">
        <v>501</v>
      </c>
    </row>
    <row r="51108" spans="1:6">
      <c r="A51108" t="s">
        <v>502</v>
      </c>
      <c r="F51108" t="s">
        <v>503</v>
      </c>
    </row>
    <row r="51109" spans="1:6">
      <c r="A51109" t="s">
        <v>504</v>
      </c>
      <c r="F51109" t="s">
        <v>505</v>
      </c>
    </row>
    <row r="51110" spans="1:6">
      <c r="A51110" t="s">
        <v>506</v>
      </c>
      <c r="F51110" t="s">
        <v>507</v>
      </c>
    </row>
    <row r="51111" spans="1:6">
      <c r="A51111" t="s">
        <v>508</v>
      </c>
      <c r="F51111" t="s">
        <v>509</v>
      </c>
    </row>
    <row r="51112" spans="1:6">
      <c r="A51112" t="s">
        <v>510</v>
      </c>
      <c r="F51112" t="s">
        <v>511</v>
      </c>
    </row>
    <row r="51113" spans="1:6">
      <c r="A51113" t="s">
        <v>512</v>
      </c>
      <c r="F51113" t="s">
        <v>513</v>
      </c>
    </row>
    <row r="51114" spans="1:6">
      <c r="A51114" t="s">
        <v>514</v>
      </c>
      <c r="F51114" t="s">
        <v>515</v>
      </c>
    </row>
    <row r="51115" spans="1:6">
      <c r="A51115" t="s">
        <v>516</v>
      </c>
      <c r="F51115" t="s">
        <v>517</v>
      </c>
    </row>
    <row r="51116" spans="1:6">
      <c r="A51116" t="s">
        <v>518</v>
      </c>
      <c r="F51116" t="s">
        <v>519</v>
      </c>
    </row>
    <row r="51117" spans="1:6">
      <c r="A51117" t="s">
        <v>520</v>
      </c>
      <c r="F51117" t="s">
        <v>521</v>
      </c>
    </row>
    <row r="51118" spans="1:6">
      <c r="A51118" t="s">
        <v>522</v>
      </c>
      <c r="F51118" t="s">
        <v>523</v>
      </c>
    </row>
    <row r="51119" spans="1:6">
      <c r="A51119" t="s">
        <v>524</v>
      </c>
      <c r="F51119" t="s">
        <v>525</v>
      </c>
    </row>
    <row r="51120" spans="1:6">
      <c r="A51120" t="s">
        <v>526</v>
      </c>
      <c r="F51120" t="s">
        <v>527</v>
      </c>
    </row>
    <row r="51121" spans="1:6">
      <c r="A51121" t="s">
        <v>528</v>
      </c>
      <c r="F51121" t="s">
        <v>529</v>
      </c>
    </row>
    <row r="51122" spans="1:6">
      <c r="A51122" t="s">
        <v>530</v>
      </c>
      <c r="F51122" t="s">
        <v>531</v>
      </c>
    </row>
    <row r="51123" spans="1:6">
      <c r="A51123" t="s">
        <v>532</v>
      </c>
      <c r="F51123" t="s">
        <v>533</v>
      </c>
    </row>
    <row r="51124" spans="1:6">
      <c r="A51124" t="s">
        <v>534</v>
      </c>
      <c r="F51124" t="s">
        <v>535</v>
      </c>
    </row>
    <row r="51125" spans="1:6">
      <c r="A51125" t="s">
        <v>536</v>
      </c>
      <c r="F51125" t="s">
        <v>537</v>
      </c>
    </row>
    <row r="51126" spans="1:6">
      <c r="A51126" t="s">
        <v>538</v>
      </c>
      <c r="F51126" t="s">
        <v>539</v>
      </c>
    </row>
    <row r="51127" spans="1:6">
      <c r="A51127" t="s">
        <v>540</v>
      </c>
      <c r="F51127" t="s">
        <v>541</v>
      </c>
    </row>
    <row r="51128" spans="1:6">
      <c r="A51128" t="s">
        <v>542</v>
      </c>
      <c r="F51128" t="s">
        <v>543</v>
      </c>
    </row>
    <row r="51129" spans="1:6">
      <c r="A51129" t="s">
        <v>544</v>
      </c>
      <c r="F51129" t="s">
        <v>545</v>
      </c>
    </row>
    <row r="51130" spans="1:6">
      <c r="A51130" t="s">
        <v>546</v>
      </c>
      <c r="F51130" t="s">
        <v>547</v>
      </c>
    </row>
    <row r="51131" spans="1:6">
      <c r="A51131" t="s">
        <v>548</v>
      </c>
      <c r="F51131" t="s">
        <v>549</v>
      </c>
    </row>
    <row r="51132" spans="1:6">
      <c r="A51132" t="s">
        <v>550</v>
      </c>
      <c r="F51132" t="s">
        <v>551</v>
      </c>
    </row>
    <row r="51133" spans="1:6">
      <c r="A51133" t="s">
        <v>552</v>
      </c>
      <c r="F51133" t="s">
        <v>553</v>
      </c>
    </row>
    <row r="51134" spans="1:6">
      <c r="A51134" t="s">
        <v>554</v>
      </c>
      <c r="F51134" t="s">
        <v>555</v>
      </c>
    </row>
    <row r="51135" spans="1:6">
      <c r="A51135" t="s">
        <v>556</v>
      </c>
      <c r="F51135" t="s">
        <v>557</v>
      </c>
    </row>
    <row r="51136" spans="1:6">
      <c r="A51136" t="s">
        <v>558</v>
      </c>
      <c r="F51136" t="s">
        <v>559</v>
      </c>
    </row>
    <row r="51137" spans="1:6">
      <c r="A51137" t="s">
        <v>560</v>
      </c>
      <c r="F51137" t="s">
        <v>561</v>
      </c>
    </row>
    <row r="51138" spans="1:6">
      <c r="A51138" t="s">
        <v>562</v>
      </c>
      <c r="F51138" t="s">
        <v>563</v>
      </c>
    </row>
    <row r="51139" spans="1:6">
      <c r="A51139" t="s">
        <v>564</v>
      </c>
      <c r="F51139" t="s">
        <v>565</v>
      </c>
    </row>
    <row r="51140" spans="1:6">
      <c r="A51140" t="s">
        <v>566</v>
      </c>
      <c r="F51140" t="s">
        <v>567</v>
      </c>
    </row>
    <row r="51141" spans="1:6">
      <c r="A51141" t="s">
        <v>568</v>
      </c>
      <c r="F51141" t="s">
        <v>569</v>
      </c>
    </row>
    <row r="51142" spans="1:6">
      <c r="A51142" t="s">
        <v>570</v>
      </c>
      <c r="F51142" t="s">
        <v>571</v>
      </c>
    </row>
    <row r="51143" spans="1:6">
      <c r="A51143" t="s">
        <v>572</v>
      </c>
      <c r="F51143" t="s">
        <v>573</v>
      </c>
    </row>
    <row r="51144" spans="1:6">
      <c r="A51144" t="s">
        <v>574</v>
      </c>
      <c r="F51144" t="s">
        <v>575</v>
      </c>
    </row>
    <row r="51145" spans="1:6">
      <c r="A51145" t="s">
        <v>576</v>
      </c>
      <c r="F51145" t="s">
        <v>577</v>
      </c>
    </row>
    <row r="51146" spans="1:6">
      <c r="A51146" t="s">
        <v>578</v>
      </c>
      <c r="F51146" t="s">
        <v>579</v>
      </c>
    </row>
    <row r="51147" spans="1:6">
      <c r="A51147" t="s">
        <v>580</v>
      </c>
      <c r="F51147" t="s">
        <v>581</v>
      </c>
    </row>
    <row r="51148" spans="1:6">
      <c r="A51148" t="s">
        <v>582</v>
      </c>
      <c r="F51148" t="s">
        <v>583</v>
      </c>
    </row>
    <row r="51149" spans="1:6">
      <c r="A51149" t="s">
        <v>584</v>
      </c>
      <c r="F51149" t="s">
        <v>585</v>
      </c>
    </row>
    <row r="51150" spans="1:6">
      <c r="A51150" t="s">
        <v>586</v>
      </c>
      <c r="F51150" t="s">
        <v>587</v>
      </c>
    </row>
    <row r="51151" spans="1:6">
      <c r="A51151" t="s">
        <v>588</v>
      </c>
      <c r="F51151" t="s">
        <v>589</v>
      </c>
    </row>
    <row r="51152" spans="1:6">
      <c r="A51152" t="s">
        <v>590</v>
      </c>
      <c r="F51152" t="s">
        <v>591</v>
      </c>
    </row>
    <row r="51153" spans="1:6">
      <c r="A51153" t="s">
        <v>592</v>
      </c>
      <c r="F51153" t="s">
        <v>593</v>
      </c>
    </row>
    <row r="51154" spans="1:6">
      <c r="A51154" t="s">
        <v>594</v>
      </c>
      <c r="F51154" t="s">
        <v>595</v>
      </c>
    </row>
    <row r="51155" spans="1:6">
      <c r="A51155" t="s">
        <v>596</v>
      </c>
      <c r="F51155" t="s">
        <v>597</v>
      </c>
    </row>
    <row r="51156" spans="1:6">
      <c r="A51156" t="s">
        <v>598</v>
      </c>
      <c r="F51156" t="s">
        <v>599</v>
      </c>
    </row>
    <row r="51157" spans="1:6">
      <c r="A51157" t="s">
        <v>600</v>
      </c>
      <c r="F51157" t="s">
        <v>601</v>
      </c>
    </row>
    <row r="51158" spans="1:6">
      <c r="A51158" t="s">
        <v>602</v>
      </c>
      <c r="F51158" t="s">
        <v>603</v>
      </c>
    </row>
    <row r="51159" spans="1:6">
      <c r="A51159" t="s">
        <v>604</v>
      </c>
      <c r="F51159" t="s">
        <v>605</v>
      </c>
    </row>
    <row r="51160" spans="1:6">
      <c r="A51160" t="s">
        <v>606</v>
      </c>
      <c r="F51160" t="s">
        <v>607</v>
      </c>
    </row>
    <row r="51161" spans="1:6">
      <c r="A51161" t="s">
        <v>608</v>
      </c>
      <c r="F51161" t="s">
        <v>609</v>
      </c>
    </row>
    <row r="51162" spans="1:6">
      <c r="A51162" t="s">
        <v>610</v>
      </c>
      <c r="F51162" t="s">
        <v>611</v>
      </c>
    </row>
    <row r="51163" spans="1:6">
      <c r="A51163" t="s">
        <v>612</v>
      </c>
      <c r="F51163" t="s">
        <v>613</v>
      </c>
    </row>
    <row r="51164" spans="1:6">
      <c r="A51164" t="s">
        <v>614</v>
      </c>
      <c r="F51164" t="s">
        <v>615</v>
      </c>
    </row>
    <row r="51165" spans="1:6">
      <c r="A51165" t="s">
        <v>616</v>
      </c>
      <c r="F51165" t="s">
        <v>617</v>
      </c>
    </row>
    <row r="51166" spans="1:6">
      <c r="A51166" t="s">
        <v>618</v>
      </c>
      <c r="F51166" t="s">
        <v>619</v>
      </c>
    </row>
    <row r="51167" spans="1:6">
      <c r="A51167" t="s">
        <v>620</v>
      </c>
      <c r="F51167" t="s">
        <v>621</v>
      </c>
    </row>
    <row r="51168" spans="1:6">
      <c r="A51168" t="s">
        <v>622</v>
      </c>
      <c r="F51168" t="s">
        <v>623</v>
      </c>
    </row>
    <row r="51169" spans="1:6">
      <c r="A51169" t="s">
        <v>624</v>
      </c>
      <c r="F51169" t="s">
        <v>625</v>
      </c>
    </row>
    <row r="51170" spans="1:6">
      <c r="A51170" t="s">
        <v>626</v>
      </c>
      <c r="F51170" t="s">
        <v>627</v>
      </c>
    </row>
    <row r="51171" spans="1:6">
      <c r="A51171" t="s">
        <v>628</v>
      </c>
      <c r="F51171" t="s">
        <v>629</v>
      </c>
    </row>
    <row r="51172" spans="1:6">
      <c r="A51172" t="s">
        <v>630</v>
      </c>
      <c r="F51172" t="s">
        <v>631</v>
      </c>
    </row>
    <row r="51173" spans="1:6">
      <c r="A51173" t="s">
        <v>632</v>
      </c>
      <c r="F51173" t="s">
        <v>633</v>
      </c>
    </row>
    <row r="51174" spans="1:6">
      <c r="A51174" t="s">
        <v>634</v>
      </c>
      <c r="F51174" t="s">
        <v>635</v>
      </c>
    </row>
    <row r="51175" spans="1:6">
      <c r="A51175" t="s">
        <v>636</v>
      </c>
      <c r="F51175" t="s">
        <v>637</v>
      </c>
    </row>
    <row r="51176" spans="1:6">
      <c r="A51176" t="s">
        <v>638</v>
      </c>
      <c r="F51176" t="s">
        <v>639</v>
      </c>
    </row>
    <row r="51177" spans="1:6">
      <c r="A51177" t="s">
        <v>640</v>
      </c>
      <c r="F51177" t="s">
        <v>641</v>
      </c>
    </row>
    <row r="51178" spans="1:6">
      <c r="A51178" t="s">
        <v>642</v>
      </c>
      <c r="F51178" t="s">
        <v>643</v>
      </c>
    </row>
    <row r="51179" spans="1:6">
      <c r="A51179" t="s">
        <v>644</v>
      </c>
      <c r="F51179" t="s">
        <v>645</v>
      </c>
    </row>
    <row r="51180" spans="1:6">
      <c r="A51180" t="s">
        <v>646</v>
      </c>
      <c r="F51180" t="s">
        <v>647</v>
      </c>
    </row>
    <row r="51181" spans="1:6">
      <c r="A51181" t="s">
        <v>648</v>
      </c>
      <c r="F51181" t="s">
        <v>649</v>
      </c>
    </row>
    <row r="51182" spans="1:6">
      <c r="A51182" t="s">
        <v>650</v>
      </c>
      <c r="F51182" t="s">
        <v>651</v>
      </c>
    </row>
    <row r="51183" spans="1:6">
      <c r="A51183" t="s">
        <v>652</v>
      </c>
      <c r="F51183" t="s">
        <v>653</v>
      </c>
    </row>
    <row r="51184" spans="1:6">
      <c r="A51184" t="s">
        <v>654</v>
      </c>
      <c r="F51184" t="s">
        <v>655</v>
      </c>
    </row>
    <row r="51185" spans="1:6">
      <c r="A51185" t="s">
        <v>656</v>
      </c>
      <c r="F51185" t="s">
        <v>657</v>
      </c>
    </row>
    <row r="51186" spans="1:6">
      <c r="A51186" t="s">
        <v>658</v>
      </c>
      <c r="F51186" t="s">
        <v>659</v>
      </c>
    </row>
    <row r="51187" spans="1:6">
      <c r="A51187" t="s">
        <v>660</v>
      </c>
      <c r="F51187" t="s">
        <v>661</v>
      </c>
    </row>
    <row r="51188" spans="1:6">
      <c r="A51188" t="s">
        <v>662</v>
      </c>
      <c r="F51188" t="s">
        <v>663</v>
      </c>
    </row>
    <row r="51189" spans="1:6">
      <c r="A51189" t="s">
        <v>664</v>
      </c>
      <c r="F51189" t="s">
        <v>665</v>
      </c>
    </row>
    <row r="51190" spans="1:6">
      <c r="A51190" t="s">
        <v>666</v>
      </c>
      <c r="F51190" t="s">
        <v>667</v>
      </c>
    </row>
    <row r="51191" spans="1:6">
      <c r="A51191" t="s">
        <v>668</v>
      </c>
      <c r="F51191" t="s">
        <v>669</v>
      </c>
    </row>
    <row r="51192" spans="1:6">
      <c r="A51192" t="s">
        <v>670</v>
      </c>
      <c r="F51192" t="s">
        <v>671</v>
      </c>
    </row>
    <row r="51193" spans="1:6">
      <c r="A51193" t="s">
        <v>672</v>
      </c>
      <c r="F51193" t="s">
        <v>673</v>
      </c>
    </row>
    <row r="51194" spans="1:6">
      <c r="A51194" t="s">
        <v>674</v>
      </c>
      <c r="F51194" t="s">
        <v>675</v>
      </c>
    </row>
    <row r="51195" spans="1:6">
      <c r="A51195" t="s">
        <v>676</v>
      </c>
      <c r="F51195" t="s">
        <v>677</v>
      </c>
    </row>
    <row r="51196" spans="1:6">
      <c r="A51196" t="s">
        <v>678</v>
      </c>
      <c r="F51196" t="s">
        <v>679</v>
      </c>
    </row>
    <row r="51197" spans="1:6">
      <c r="A51197" t="s">
        <v>680</v>
      </c>
      <c r="F51197" t="s">
        <v>681</v>
      </c>
    </row>
    <row r="51198" spans="1:6">
      <c r="A51198" t="s">
        <v>682</v>
      </c>
      <c r="F51198" t="s">
        <v>683</v>
      </c>
    </row>
    <row r="51199" spans="1:6">
      <c r="A51199" t="s">
        <v>684</v>
      </c>
      <c r="F51199" t="s">
        <v>685</v>
      </c>
    </row>
    <row r="51200" spans="1:6">
      <c r="A51200" t="s">
        <v>686</v>
      </c>
      <c r="F51200" t="s">
        <v>687</v>
      </c>
    </row>
    <row r="51201" spans="1:6">
      <c r="A51201" t="s">
        <v>688</v>
      </c>
      <c r="F51201" t="s">
        <v>689</v>
      </c>
    </row>
    <row r="51202" spans="1:6">
      <c r="A51202" t="s">
        <v>690</v>
      </c>
      <c r="F51202" t="s">
        <v>691</v>
      </c>
    </row>
    <row r="51203" spans="1:6">
      <c r="A51203" t="s">
        <v>692</v>
      </c>
      <c r="F51203" t="s">
        <v>693</v>
      </c>
    </row>
    <row r="51204" spans="1:6">
      <c r="A51204" t="s">
        <v>694</v>
      </c>
      <c r="F51204" t="s">
        <v>695</v>
      </c>
    </row>
    <row r="51205" spans="1:6">
      <c r="A51205" t="s">
        <v>696</v>
      </c>
      <c r="F51205" t="s">
        <v>697</v>
      </c>
    </row>
    <row r="51206" spans="1:6">
      <c r="A51206" t="s">
        <v>698</v>
      </c>
      <c r="F51206" t="s">
        <v>699</v>
      </c>
    </row>
    <row r="51207" spans="1:6">
      <c r="A51207" t="s">
        <v>700</v>
      </c>
      <c r="F51207" t="s">
        <v>701</v>
      </c>
    </row>
    <row r="51208" spans="1:6">
      <c r="A51208" t="s">
        <v>702</v>
      </c>
      <c r="F51208" t="s">
        <v>703</v>
      </c>
    </row>
    <row r="51209" spans="1:6">
      <c r="A51209" t="s">
        <v>704</v>
      </c>
      <c r="F51209" t="s">
        <v>705</v>
      </c>
    </row>
    <row r="51210" spans="1:6">
      <c r="A51210" t="s">
        <v>706</v>
      </c>
      <c r="F51210" t="s">
        <v>707</v>
      </c>
    </row>
    <row r="51211" spans="1:6">
      <c r="A51211" t="s">
        <v>708</v>
      </c>
      <c r="F51211" t="s">
        <v>709</v>
      </c>
    </row>
    <row r="51212" spans="1:6">
      <c r="A51212" t="s">
        <v>710</v>
      </c>
      <c r="F51212" t="s">
        <v>711</v>
      </c>
    </row>
    <row r="51213" spans="1:6">
      <c r="A51213" t="s">
        <v>712</v>
      </c>
      <c r="F51213" t="s">
        <v>713</v>
      </c>
    </row>
    <row r="51214" spans="1:6">
      <c r="A51214" t="s">
        <v>714</v>
      </c>
      <c r="F51214" t="s">
        <v>715</v>
      </c>
    </row>
    <row r="51215" spans="1:6">
      <c r="A51215" t="s">
        <v>716</v>
      </c>
      <c r="F51215" t="s">
        <v>717</v>
      </c>
    </row>
    <row r="51216" spans="1:6">
      <c r="A51216" t="s">
        <v>718</v>
      </c>
      <c r="F51216" t="s">
        <v>719</v>
      </c>
    </row>
    <row r="51217" spans="1:6">
      <c r="A51217" t="s">
        <v>720</v>
      </c>
      <c r="F51217" t="s">
        <v>721</v>
      </c>
    </row>
    <row r="51218" spans="1:6">
      <c r="A51218" t="s">
        <v>722</v>
      </c>
      <c r="F51218" t="s">
        <v>723</v>
      </c>
    </row>
    <row r="51219" spans="1:6">
      <c r="A51219" t="s">
        <v>724</v>
      </c>
      <c r="F51219" t="s">
        <v>725</v>
      </c>
    </row>
    <row r="51220" spans="1:6">
      <c r="A51220" t="s">
        <v>726</v>
      </c>
      <c r="F51220" t="s">
        <v>727</v>
      </c>
    </row>
    <row r="51221" spans="1:6">
      <c r="A51221" t="s">
        <v>728</v>
      </c>
      <c r="F51221" t="s">
        <v>729</v>
      </c>
    </row>
    <row r="51222" spans="1:6">
      <c r="A51222" t="s">
        <v>730</v>
      </c>
      <c r="F51222" t="s">
        <v>731</v>
      </c>
    </row>
    <row r="51223" spans="1:6">
      <c r="A51223" t="s">
        <v>732</v>
      </c>
      <c r="F51223" t="s">
        <v>733</v>
      </c>
    </row>
    <row r="51224" spans="1:6">
      <c r="A51224" t="s">
        <v>734</v>
      </c>
      <c r="F51224" t="s">
        <v>735</v>
      </c>
    </row>
    <row r="51225" spans="1:6">
      <c r="A51225" t="s">
        <v>736</v>
      </c>
      <c r="F51225" t="s">
        <v>737</v>
      </c>
    </row>
    <row r="51226" spans="1:6">
      <c r="A51226" t="s">
        <v>738</v>
      </c>
      <c r="F51226" t="s">
        <v>739</v>
      </c>
    </row>
    <row r="51227" spans="1:6">
      <c r="A51227" t="s">
        <v>740</v>
      </c>
      <c r="F51227" t="s">
        <v>741</v>
      </c>
    </row>
    <row r="51228" spans="1:6">
      <c r="A51228" t="s">
        <v>742</v>
      </c>
      <c r="F51228" t="s">
        <v>743</v>
      </c>
    </row>
    <row r="51229" spans="1:6">
      <c r="A51229" t="s">
        <v>744</v>
      </c>
      <c r="F51229" t="s">
        <v>745</v>
      </c>
    </row>
    <row r="51230" spans="1:6">
      <c r="A51230" t="s">
        <v>746</v>
      </c>
      <c r="F51230" t="s">
        <v>747</v>
      </c>
    </row>
    <row r="51231" spans="1:6">
      <c r="A51231" t="s">
        <v>748</v>
      </c>
      <c r="F51231" t="s">
        <v>749</v>
      </c>
    </row>
    <row r="51232" spans="1:6">
      <c r="A51232" t="s">
        <v>750</v>
      </c>
      <c r="F51232" t="s">
        <v>751</v>
      </c>
    </row>
    <row r="51233" spans="1:6">
      <c r="A51233" t="s">
        <v>752</v>
      </c>
      <c r="F51233" t="s">
        <v>753</v>
      </c>
    </row>
    <row r="51234" spans="1:6">
      <c r="A51234" t="s">
        <v>754</v>
      </c>
      <c r="F51234" t="s">
        <v>755</v>
      </c>
    </row>
    <row r="51235" spans="1:6">
      <c r="A51235" t="s">
        <v>756</v>
      </c>
      <c r="F51235" t="s">
        <v>757</v>
      </c>
    </row>
    <row r="51236" spans="1:6">
      <c r="A51236" t="s">
        <v>758</v>
      </c>
      <c r="F51236" t="s">
        <v>759</v>
      </c>
    </row>
    <row r="51237" spans="1:6">
      <c r="A51237" t="s">
        <v>760</v>
      </c>
      <c r="F51237" t="s">
        <v>761</v>
      </c>
    </row>
    <row r="51238" spans="1:6">
      <c r="A51238" t="s">
        <v>762</v>
      </c>
      <c r="F51238" t="s">
        <v>763</v>
      </c>
    </row>
    <row r="51239" spans="1:6">
      <c r="A51239" t="s">
        <v>764</v>
      </c>
      <c r="F51239" t="s">
        <v>765</v>
      </c>
    </row>
    <row r="51240" spans="1:6">
      <c r="A51240" t="s">
        <v>766</v>
      </c>
      <c r="F51240" t="s">
        <v>767</v>
      </c>
    </row>
    <row r="51241" spans="1:6">
      <c r="A51241" t="s">
        <v>768</v>
      </c>
      <c r="F51241" t="s">
        <v>769</v>
      </c>
    </row>
    <row r="51242" spans="1:6">
      <c r="A51242" t="s">
        <v>770</v>
      </c>
      <c r="F51242" t="s">
        <v>771</v>
      </c>
    </row>
    <row r="51243" spans="1:6">
      <c r="A51243" t="s">
        <v>772</v>
      </c>
      <c r="F51243" t="s">
        <v>773</v>
      </c>
    </row>
    <row r="51244" spans="1:6">
      <c r="A51244" t="s">
        <v>774</v>
      </c>
      <c r="F51244" t="s">
        <v>775</v>
      </c>
    </row>
    <row r="51245" spans="1:6">
      <c r="A51245" t="s">
        <v>776</v>
      </c>
      <c r="F51245" t="s">
        <v>777</v>
      </c>
    </row>
    <row r="51246" spans="1:6">
      <c r="A51246" t="s">
        <v>778</v>
      </c>
      <c r="F51246" t="s">
        <v>779</v>
      </c>
    </row>
    <row r="51247" spans="1:6">
      <c r="A51247" t="s">
        <v>780</v>
      </c>
      <c r="F51247" t="s">
        <v>781</v>
      </c>
    </row>
    <row r="51248" spans="1:6">
      <c r="A51248" t="s">
        <v>782</v>
      </c>
      <c r="F51248" t="s">
        <v>783</v>
      </c>
    </row>
    <row r="51249" spans="1:6">
      <c r="A51249" t="s">
        <v>784</v>
      </c>
      <c r="F51249" t="s">
        <v>785</v>
      </c>
    </row>
    <row r="51250" spans="1:6">
      <c r="A51250" t="s">
        <v>786</v>
      </c>
      <c r="F51250" t="s">
        <v>787</v>
      </c>
    </row>
    <row r="51251" spans="1:6">
      <c r="A51251" t="s">
        <v>788</v>
      </c>
      <c r="F51251" t="s">
        <v>789</v>
      </c>
    </row>
    <row r="51252" spans="1:6">
      <c r="A51252" t="s">
        <v>790</v>
      </c>
      <c r="F51252" t="s">
        <v>791</v>
      </c>
    </row>
    <row r="51253" spans="1:6">
      <c r="A51253" t="s">
        <v>792</v>
      </c>
      <c r="F51253" t="s">
        <v>793</v>
      </c>
    </row>
    <row r="51254" spans="1:6">
      <c r="A51254" t="s">
        <v>794</v>
      </c>
      <c r="F51254" t="s">
        <v>795</v>
      </c>
    </row>
    <row r="51255" spans="1:6">
      <c r="A51255" t="s">
        <v>796</v>
      </c>
      <c r="F51255" t="s">
        <v>797</v>
      </c>
    </row>
    <row r="51256" spans="1:6">
      <c r="A51256" t="s">
        <v>798</v>
      </c>
      <c r="F51256" t="s">
        <v>799</v>
      </c>
    </row>
    <row r="51257" spans="1:6">
      <c r="A51257" t="s">
        <v>800</v>
      </c>
      <c r="F51257" t="s">
        <v>801</v>
      </c>
    </row>
    <row r="51258" spans="1:6">
      <c r="A51258" t="s">
        <v>802</v>
      </c>
      <c r="F51258" t="s">
        <v>803</v>
      </c>
    </row>
    <row r="51259" spans="1:6">
      <c r="A51259" t="s">
        <v>804</v>
      </c>
      <c r="F51259" t="s">
        <v>805</v>
      </c>
    </row>
    <row r="51260" spans="1:6">
      <c r="A51260" t="s">
        <v>806</v>
      </c>
      <c r="F51260" t="s">
        <v>807</v>
      </c>
    </row>
    <row r="51261" spans="1:6">
      <c r="A51261" t="s">
        <v>808</v>
      </c>
      <c r="F51261" t="s">
        <v>809</v>
      </c>
    </row>
    <row r="51262" spans="1:6">
      <c r="A51262" t="s">
        <v>810</v>
      </c>
      <c r="F51262" t="s">
        <v>811</v>
      </c>
    </row>
    <row r="51263" spans="1:6">
      <c r="A51263" t="s">
        <v>812</v>
      </c>
      <c r="F51263" t="s">
        <v>813</v>
      </c>
    </row>
    <row r="51264" spans="1:6">
      <c r="A51264" t="s">
        <v>814</v>
      </c>
      <c r="F51264" t="s">
        <v>815</v>
      </c>
    </row>
    <row r="51265" spans="1:6">
      <c r="A51265" t="s">
        <v>816</v>
      </c>
      <c r="F51265" t="s">
        <v>817</v>
      </c>
    </row>
    <row r="51266" spans="1:6">
      <c r="A51266" t="s">
        <v>818</v>
      </c>
      <c r="F51266" t="s">
        <v>819</v>
      </c>
    </row>
    <row r="51267" spans="1:6">
      <c r="A51267" t="s">
        <v>820</v>
      </c>
      <c r="F51267" t="s">
        <v>821</v>
      </c>
    </row>
    <row r="51268" spans="1:6">
      <c r="A51268" t="s">
        <v>822</v>
      </c>
      <c r="F51268" t="s">
        <v>823</v>
      </c>
    </row>
    <row r="51269" spans="1:6">
      <c r="A51269" t="s">
        <v>824</v>
      </c>
      <c r="F51269" t="s">
        <v>825</v>
      </c>
    </row>
    <row r="51270" spans="1:6">
      <c r="A51270" t="s">
        <v>826</v>
      </c>
      <c r="F51270" t="s">
        <v>827</v>
      </c>
    </row>
    <row r="51271" spans="1:6">
      <c r="A51271" t="s">
        <v>828</v>
      </c>
      <c r="F51271" t="s">
        <v>829</v>
      </c>
    </row>
    <row r="51272" spans="1:6">
      <c r="A51272" t="s">
        <v>830</v>
      </c>
      <c r="F51272" t="s">
        <v>831</v>
      </c>
    </row>
    <row r="51273" spans="1:6">
      <c r="A51273" t="s">
        <v>832</v>
      </c>
      <c r="F51273" t="s">
        <v>833</v>
      </c>
    </row>
    <row r="51274" spans="1:6">
      <c r="A51274" t="s">
        <v>834</v>
      </c>
      <c r="F51274" t="s">
        <v>835</v>
      </c>
    </row>
    <row r="51275" spans="1:6">
      <c r="A51275" t="s">
        <v>836</v>
      </c>
      <c r="F51275" t="s">
        <v>837</v>
      </c>
    </row>
    <row r="51276" spans="1:6">
      <c r="A51276" t="s">
        <v>838</v>
      </c>
      <c r="F51276" t="s">
        <v>839</v>
      </c>
    </row>
    <row r="51277" spans="1:6">
      <c r="A51277" t="s">
        <v>840</v>
      </c>
      <c r="F51277" t="s">
        <v>841</v>
      </c>
    </row>
    <row r="51278" spans="1:6">
      <c r="A51278" t="s">
        <v>842</v>
      </c>
      <c r="F51278" t="s">
        <v>843</v>
      </c>
    </row>
    <row r="51279" spans="1:6">
      <c r="A51279" t="s">
        <v>844</v>
      </c>
      <c r="F51279" t="s">
        <v>845</v>
      </c>
    </row>
    <row r="51280" spans="1:6">
      <c r="A51280" t="s">
        <v>846</v>
      </c>
      <c r="F51280" t="s">
        <v>847</v>
      </c>
    </row>
    <row r="51281" spans="1:6">
      <c r="A51281" t="s">
        <v>848</v>
      </c>
      <c r="F51281" t="s">
        <v>849</v>
      </c>
    </row>
    <row r="51282" spans="1:6">
      <c r="A51282" t="s">
        <v>850</v>
      </c>
      <c r="F51282" t="s">
        <v>851</v>
      </c>
    </row>
    <row r="51283" spans="1:6">
      <c r="A51283" t="s">
        <v>852</v>
      </c>
      <c r="F51283" t="s">
        <v>853</v>
      </c>
    </row>
    <row r="51284" spans="1:6">
      <c r="A51284" t="s">
        <v>854</v>
      </c>
      <c r="F51284" t="s">
        <v>855</v>
      </c>
    </row>
    <row r="51285" spans="1:6">
      <c r="A51285" t="s">
        <v>856</v>
      </c>
      <c r="F51285" t="s">
        <v>857</v>
      </c>
    </row>
    <row r="51286" spans="1:6">
      <c r="A51286" t="s">
        <v>858</v>
      </c>
      <c r="F51286" t="s">
        <v>859</v>
      </c>
    </row>
    <row r="51287" spans="1:6">
      <c r="A51287" t="s">
        <v>860</v>
      </c>
      <c r="F51287" t="s">
        <v>861</v>
      </c>
    </row>
    <row r="51288" spans="1:6">
      <c r="A51288" t="s">
        <v>862</v>
      </c>
      <c r="F51288" t="s">
        <v>863</v>
      </c>
    </row>
    <row r="51289" spans="1:6">
      <c r="A51289" t="s">
        <v>864</v>
      </c>
      <c r="F51289" t="s">
        <v>865</v>
      </c>
    </row>
    <row r="51290" spans="1:6">
      <c r="A51290" t="s">
        <v>866</v>
      </c>
      <c r="F51290" t="s">
        <v>867</v>
      </c>
    </row>
    <row r="51291" spans="1:6">
      <c r="A51291" t="s">
        <v>868</v>
      </c>
      <c r="F51291" t="s">
        <v>869</v>
      </c>
    </row>
    <row r="51292" spans="1:6">
      <c r="A51292" t="s">
        <v>870</v>
      </c>
      <c r="F51292" t="s">
        <v>871</v>
      </c>
    </row>
    <row r="51293" spans="1:6">
      <c r="A51293" t="s">
        <v>872</v>
      </c>
      <c r="F51293" t="s">
        <v>873</v>
      </c>
    </row>
    <row r="51294" spans="1:6">
      <c r="A51294" t="s">
        <v>874</v>
      </c>
      <c r="F51294" t="s">
        <v>875</v>
      </c>
    </row>
    <row r="51295" spans="1:6">
      <c r="A51295" t="s">
        <v>876</v>
      </c>
      <c r="F51295" t="s">
        <v>877</v>
      </c>
    </row>
    <row r="51296" spans="1:6">
      <c r="A51296" t="s">
        <v>878</v>
      </c>
      <c r="F51296" t="s">
        <v>879</v>
      </c>
    </row>
    <row r="51297" spans="1:6">
      <c r="A51297" t="s">
        <v>880</v>
      </c>
      <c r="F51297" t="s">
        <v>881</v>
      </c>
    </row>
    <row r="51298" spans="1:6">
      <c r="A51298" t="s">
        <v>882</v>
      </c>
      <c r="F51298" t="s">
        <v>883</v>
      </c>
    </row>
    <row r="51299" spans="1:6">
      <c r="A51299" t="s">
        <v>884</v>
      </c>
      <c r="F51299" t="s">
        <v>885</v>
      </c>
    </row>
    <row r="51300" spans="1:6">
      <c r="A51300" t="s">
        <v>886</v>
      </c>
      <c r="F51300" t="s">
        <v>887</v>
      </c>
    </row>
    <row r="51301" spans="1:6">
      <c r="A51301" t="s">
        <v>888</v>
      </c>
      <c r="F51301" t="s">
        <v>889</v>
      </c>
    </row>
    <row r="51302" spans="1:6">
      <c r="A51302" t="s">
        <v>890</v>
      </c>
      <c r="F51302" t="s">
        <v>891</v>
      </c>
    </row>
    <row r="51303" spans="1:6">
      <c r="A51303" t="s">
        <v>892</v>
      </c>
      <c r="F51303" t="s">
        <v>893</v>
      </c>
    </row>
    <row r="51304" spans="1:6">
      <c r="A51304" t="s">
        <v>894</v>
      </c>
      <c r="F51304" t="s">
        <v>895</v>
      </c>
    </row>
    <row r="51305" spans="1:6">
      <c r="A51305" t="s">
        <v>896</v>
      </c>
      <c r="F51305" t="s">
        <v>897</v>
      </c>
    </row>
    <row r="51306" spans="1:6">
      <c r="A51306" t="s">
        <v>898</v>
      </c>
      <c r="F51306" t="s">
        <v>899</v>
      </c>
    </row>
    <row r="51307" spans="1:6">
      <c r="A51307" t="s">
        <v>900</v>
      </c>
      <c r="F51307" t="s">
        <v>901</v>
      </c>
    </row>
    <row r="51308" spans="1:6">
      <c r="A51308" t="s">
        <v>902</v>
      </c>
      <c r="F51308" t="s">
        <v>903</v>
      </c>
    </row>
    <row r="51309" spans="1:6">
      <c r="A51309" t="s">
        <v>904</v>
      </c>
      <c r="F51309" t="s">
        <v>905</v>
      </c>
    </row>
    <row r="51310" spans="1:6">
      <c r="A51310" t="s">
        <v>906</v>
      </c>
      <c r="F51310" t="s">
        <v>907</v>
      </c>
    </row>
    <row r="51311" spans="1:6">
      <c r="A51311" t="s">
        <v>908</v>
      </c>
      <c r="F51311" t="s">
        <v>909</v>
      </c>
    </row>
    <row r="51312" spans="1:6">
      <c r="A51312" t="s">
        <v>910</v>
      </c>
      <c r="F51312" t="s">
        <v>911</v>
      </c>
    </row>
    <row r="51313" spans="1:6">
      <c r="A51313" t="s">
        <v>912</v>
      </c>
      <c r="F51313" t="s">
        <v>913</v>
      </c>
    </row>
    <row r="51314" spans="1:6">
      <c r="A51314" t="s">
        <v>914</v>
      </c>
      <c r="F51314" t="s">
        <v>915</v>
      </c>
    </row>
    <row r="51315" spans="1:6">
      <c r="A51315" t="s">
        <v>916</v>
      </c>
      <c r="F51315" t="s">
        <v>917</v>
      </c>
    </row>
    <row r="51316" spans="1:6">
      <c r="A51316" t="s">
        <v>918</v>
      </c>
      <c r="F51316" t="s">
        <v>919</v>
      </c>
    </row>
    <row r="51317" spans="1:6">
      <c r="A51317" t="s">
        <v>920</v>
      </c>
      <c r="F51317" t="s">
        <v>921</v>
      </c>
    </row>
    <row r="51318" spans="1:6">
      <c r="A51318" t="s">
        <v>922</v>
      </c>
      <c r="F51318" t="s">
        <v>923</v>
      </c>
    </row>
    <row r="51319" spans="1:6">
      <c r="A51319" t="s">
        <v>924</v>
      </c>
      <c r="F51319" t="s">
        <v>925</v>
      </c>
    </row>
    <row r="51320" spans="1:6">
      <c r="A51320" t="s">
        <v>926</v>
      </c>
      <c r="F51320" t="s">
        <v>927</v>
      </c>
    </row>
    <row r="51321" spans="1:6">
      <c r="A51321" t="s">
        <v>928</v>
      </c>
      <c r="F51321" t="s">
        <v>929</v>
      </c>
    </row>
    <row r="51322" spans="1:6">
      <c r="A51322" t="s">
        <v>930</v>
      </c>
      <c r="F51322" t="s">
        <v>931</v>
      </c>
    </row>
    <row r="51323" spans="1:6">
      <c r="A51323" t="s">
        <v>932</v>
      </c>
      <c r="F51323" t="s">
        <v>933</v>
      </c>
    </row>
    <row r="51324" spans="1:6">
      <c r="A51324" t="s">
        <v>934</v>
      </c>
      <c r="F51324" t="s">
        <v>935</v>
      </c>
    </row>
    <row r="51325" spans="1:6">
      <c r="A51325" t="s">
        <v>936</v>
      </c>
      <c r="F51325" t="s">
        <v>937</v>
      </c>
    </row>
    <row r="51326" spans="1:6">
      <c r="A51326" t="s">
        <v>938</v>
      </c>
      <c r="F51326" t="s">
        <v>939</v>
      </c>
    </row>
    <row r="51327" spans="1:6">
      <c r="A51327" t="s">
        <v>940</v>
      </c>
      <c r="F51327" t="s">
        <v>941</v>
      </c>
    </row>
    <row r="51328" spans="1:6">
      <c r="A51328" t="s">
        <v>942</v>
      </c>
      <c r="F51328" t="s">
        <v>943</v>
      </c>
    </row>
    <row r="51329" spans="1:6">
      <c r="A51329" t="s">
        <v>944</v>
      </c>
      <c r="F51329" t="s">
        <v>945</v>
      </c>
    </row>
    <row r="51330" spans="1:6">
      <c r="A51330" t="s">
        <v>946</v>
      </c>
      <c r="F51330" t="s">
        <v>947</v>
      </c>
    </row>
    <row r="51331" spans="1:6">
      <c r="A51331" t="s">
        <v>948</v>
      </c>
      <c r="F51331" t="s">
        <v>949</v>
      </c>
    </row>
    <row r="51332" spans="1:6">
      <c r="A51332" t="s">
        <v>950</v>
      </c>
      <c r="F51332" t="s">
        <v>951</v>
      </c>
    </row>
    <row r="51333" spans="1:6">
      <c r="A51333" t="s">
        <v>952</v>
      </c>
      <c r="F51333" t="s">
        <v>953</v>
      </c>
    </row>
    <row r="51334" spans="1:6">
      <c r="A51334" t="s">
        <v>954</v>
      </c>
      <c r="F51334" t="s">
        <v>955</v>
      </c>
    </row>
    <row r="51335" spans="1:6">
      <c r="A51335" t="s">
        <v>956</v>
      </c>
      <c r="F51335" t="s">
        <v>957</v>
      </c>
    </row>
    <row r="51336" spans="1:6">
      <c r="A51336" t="s">
        <v>958</v>
      </c>
      <c r="F51336" t="s">
        <v>959</v>
      </c>
    </row>
    <row r="51337" spans="1:6">
      <c r="A51337" t="s">
        <v>960</v>
      </c>
      <c r="F51337" t="s">
        <v>961</v>
      </c>
    </row>
    <row r="51338" spans="1:6">
      <c r="A51338" t="s">
        <v>962</v>
      </c>
      <c r="F51338" t="s">
        <v>963</v>
      </c>
    </row>
    <row r="51339" spans="1:6">
      <c r="A51339" t="s">
        <v>964</v>
      </c>
      <c r="F51339" t="s">
        <v>965</v>
      </c>
    </row>
    <row r="51340" spans="1:6">
      <c r="A51340" t="s">
        <v>966</v>
      </c>
      <c r="F51340" t="s">
        <v>967</v>
      </c>
    </row>
    <row r="51341" spans="1:6">
      <c r="A51341" t="s">
        <v>968</v>
      </c>
      <c r="F51341" t="s">
        <v>969</v>
      </c>
    </row>
    <row r="51342" spans="1:6">
      <c r="A51342" t="s">
        <v>970</v>
      </c>
      <c r="F51342" t="s">
        <v>971</v>
      </c>
    </row>
    <row r="51343" spans="1:6">
      <c r="A51343" t="s">
        <v>972</v>
      </c>
      <c r="F51343" t="s">
        <v>973</v>
      </c>
    </row>
    <row r="51344" spans="1:6">
      <c r="A51344" t="s">
        <v>974</v>
      </c>
      <c r="F51344" t="s">
        <v>975</v>
      </c>
    </row>
    <row r="51345" spans="1:6">
      <c r="A51345" t="s">
        <v>976</v>
      </c>
      <c r="F51345" t="s">
        <v>977</v>
      </c>
    </row>
    <row r="51346" spans="1:6">
      <c r="A51346" t="s">
        <v>978</v>
      </c>
      <c r="F51346" t="s">
        <v>979</v>
      </c>
    </row>
    <row r="51347" spans="1:6">
      <c r="A51347" t="s">
        <v>980</v>
      </c>
      <c r="F51347" t="s">
        <v>981</v>
      </c>
    </row>
    <row r="51348" spans="1:6">
      <c r="A51348" t="s">
        <v>982</v>
      </c>
      <c r="F51348" t="s">
        <v>983</v>
      </c>
    </row>
    <row r="51349" spans="1:6">
      <c r="A51349" t="s">
        <v>984</v>
      </c>
      <c r="F51349" t="s">
        <v>985</v>
      </c>
    </row>
    <row r="51350" spans="1:6">
      <c r="A51350" t="s">
        <v>986</v>
      </c>
      <c r="F51350" t="s">
        <v>987</v>
      </c>
    </row>
    <row r="51351" spans="1:6">
      <c r="A51351" t="s">
        <v>988</v>
      </c>
      <c r="F51351" t="s">
        <v>989</v>
      </c>
    </row>
    <row r="51352" spans="1:6">
      <c r="A51352" t="s">
        <v>990</v>
      </c>
      <c r="F51352" t="s">
        <v>991</v>
      </c>
    </row>
    <row r="51353" spans="1:6">
      <c r="A51353" t="s">
        <v>992</v>
      </c>
      <c r="F51353" t="s">
        <v>993</v>
      </c>
    </row>
    <row r="51354" spans="1:6">
      <c r="A51354" t="s">
        <v>994</v>
      </c>
      <c r="F51354" t="s">
        <v>995</v>
      </c>
    </row>
    <row r="51355" spans="1:6">
      <c r="A51355" t="s">
        <v>996</v>
      </c>
      <c r="F51355" t="s">
        <v>997</v>
      </c>
    </row>
    <row r="51356" spans="1:6">
      <c r="A51356" t="s">
        <v>998</v>
      </c>
      <c r="F51356" t="s">
        <v>999</v>
      </c>
    </row>
    <row r="51357" spans="1:6">
      <c r="A51357" t="s">
        <v>1000</v>
      </c>
      <c r="F51357" t="s">
        <v>1001</v>
      </c>
    </row>
    <row r="51358" spans="1:6">
      <c r="A51358" t="s">
        <v>1002</v>
      </c>
      <c r="F51358" t="s">
        <v>1003</v>
      </c>
    </row>
    <row r="51359" spans="1:6">
      <c r="A51359" t="s">
        <v>1004</v>
      </c>
      <c r="F51359" t="s">
        <v>1005</v>
      </c>
    </row>
    <row r="51360" spans="1:6">
      <c r="A51360" t="s">
        <v>1006</v>
      </c>
      <c r="F51360" t="s">
        <v>1007</v>
      </c>
    </row>
    <row r="51361" spans="1:6">
      <c r="A51361" t="s">
        <v>1008</v>
      </c>
      <c r="F51361" t="s">
        <v>1009</v>
      </c>
    </row>
    <row r="51362" spans="1:6">
      <c r="A51362" t="s">
        <v>1010</v>
      </c>
      <c r="F51362" t="s">
        <v>1011</v>
      </c>
    </row>
    <row r="51363" spans="1:6">
      <c r="A51363" t="s">
        <v>1012</v>
      </c>
      <c r="F51363" t="s">
        <v>1013</v>
      </c>
    </row>
    <row r="51364" spans="1:6">
      <c r="A51364" t="s">
        <v>1014</v>
      </c>
      <c r="F51364" t="s">
        <v>1015</v>
      </c>
    </row>
    <row r="51365" spans="1:6">
      <c r="A51365" t="s">
        <v>1016</v>
      </c>
      <c r="F51365" t="s">
        <v>1017</v>
      </c>
    </row>
    <row r="51366" spans="1:6">
      <c r="A51366" t="s">
        <v>1018</v>
      </c>
      <c r="F51366" t="s">
        <v>1019</v>
      </c>
    </row>
    <row r="51367" spans="1:6">
      <c r="A51367" t="s">
        <v>1020</v>
      </c>
      <c r="F51367" t="s">
        <v>1021</v>
      </c>
    </row>
    <row r="51368" spans="1:6">
      <c r="A51368" t="s">
        <v>1022</v>
      </c>
      <c r="F51368" t="s">
        <v>1023</v>
      </c>
    </row>
    <row r="51369" spans="1:6">
      <c r="A51369" t="s">
        <v>1024</v>
      </c>
      <c r="F51369" t="s">
        <v>1025</v>
      </c>
    </row>
    <row r="51370" spans="1:6">
      <c r="A51370" t="s">
        <v>1026</v>
      </c>
      <c r="F51370" t="s">
        <v>1027</v>
      </c>
    </row>
    <row r="51371" spans="1:6">
      <c r="A51371" t="s">
        <v>1028</v>
      </c>
      <c r="F51371" t="s">
        <v>1029</v>
      </c>
    </row>
    <row r="51372" spans="1:6">
      <c r="A51372" t="s">
        <v>1030</v>
      </c>
      <c r="F51372" t="s">
        <v>1031</v>
      </c>
    </row>
    <row r="51373" spans="1:6">
      <c r="A51373" t="s">
        <v>1032</v>
      </c>
      <c r="F51373" t="s">
        <v>1033</v>
      </c>
    </row>
    <row r="51374" spans="1:6">
      <c r="A51374" t="s">
        <v>1034</v>
      </c>
      <c r="F51374" t="s">
        <v>1035</v>
      </c>
    </row>
    <row r="51375" spans="1:6">
      <c r="A51375" t="s">
        <v>1036</v>
      </c>
      <c r="F51375" t="s">
        <v>1037</v>
      </c>
    </row>
    <row r="51376" spans="1:6">
      <c r="A51376" t="s">
        <v>1038</v>
      </c>
      <c r="F51376" t="s">
        <v>1039</v>
      </c>
    </row>
    <row r="51377" spans="1:6">
      <c r="A51377" t="s">
        <v>1040</v>
      </c>
      <c r="F51377" t="s">
        <v>1041</v>
      </c>
    </row>
    <row r="51378" spans="1:6">
      <c r="A51378" t="s">
        <v>1042</v>
      </c>
      <c r="F51378" t="s">
        <v>1043</v>
      </c>
    </row>
    <row r="51379" spans="1:6">
      <c r="A51379" t="s">
        <v>1044</v>
      </c>
      <c r="F51379" t="s">
        <v>1045</v>
      </c>
    </row>
    <row r="51380" spans="1:6">
      <c r="A51380" t="s">
        <v>1046</v>
      </c>
      <c r="F51380" t="s">
        <v>1047</v>
      </c>
    </row>
    <row r="51381" spans="1:6">
      <c r="A51381" t="s">
        <v>1048</v>
      </c>
      <c r="F51381" t="s">
        <v>1049</v>
      </c>
    </row>
    <row r="51382" spans="1:6">
      <c r="A51382" t="s">
        <v>1050</v>
      </c>
      <c r="F51382" t="s">
        <v>1051</v>
      </c>
    </row>
    <row r="51383" spans="1:6">
      <c r="A51383" t="s">
        <v>1052</v>
      </c>
      <c r="F51383" t="s">
        <v>1053</v>
      </c>
    </row>
    <row r="51384" spans="1:6">
      <c r="A51384" t="s">
        <v>1054</v>
      </c>
      <c r="F51384" t="s">
        <v>1055</v>
      </c>
    </row>
    <row r="51385" spans="1:6">
      <c r="A51385" t="s">
        <v>1056</v>
      </c>
      <c r="F51385" t="s">
        <v>1057</v>
      </c>
    </row>
    <row r="51386" spans="1:6">
      <c r="A51386" t="s">
        <v>1058</v>
      </c>
      <c r="F51386" t="s">
        <v>1059</v>
      </c>
    </row>
    <row r="51387" spans="1:6">
      <c r="A51387" t="s">
        <v>1060</v>
      </c>
      <c r="F51387" t="s">
        <v>1061</v>
      </c>
    </row>
    <row r="51388" spans="1:6">
      <c r="A51388" t="s">
        <v>1062</v>
      </c>
      <c r="F51388" t="s">
        <v>1063</v>
      </c>
    </row>
    <row r="51389" spans="1:6">
      <c r="A51389" t="s">
        <v>1064</v>
      </c>
      <c r="F51389" t="s">
        <v>1065</v>
      </c>
    </row>
    <row r="51390" spans="1:6">
      <c r="A51390" t="s">
        <v>1066</v>
      </c>
      <c r="F51390" t="s">
        <v>1067</v>
      </c>
    </row>
    <row r="51391" spans="1:6">
      <c r="A51391" t="s">
        <v>1068</v>
      </c>
      <c r="F51391" t="s">
        <v>1069</v>
      </c>
    </row>
    <row r="51392" spans="1:6">
      <c r="A51392" t="s">
        <v>1070</v>
      </c>
      <c r="F51392" t="s">
        <v>1071</v>
      </c>
    </row>
    <row r="51393" spans="1:6">
      <c r="A51393" t="s">
        <v>1072</v>
      </c>
      <c r="F51393" t="s">
        <v>1073</v>
      </c>
    </row>
    <row r="51394" spans="1:6">
      <c r="A51394" t="s">
        <v>1074</v>
      </c>
      <c r="F51394" t="s">
        <v>1075</v>
      </c>
    </row>
    <row r="51395" spans="1:6">
      <c r="A51395" t="s">
        <v>1076</v>
      </c>
      <c r="F51395" t="s">
        <v>1077</v>
      </c>
    </row>
    <row r="51396" spans="1:6">
      <c r="A51396" t="s">
        <v>1078</v>
      </c>
      <c r="F51396" t="s">
        <v>1079</v>
      </c>
    </row>
    <row r="51397" spans="1:6">
      <c r="A51397" t="s">
        <v>1080</v>
      </c>
      <c r="F51397" t="s">
        <v>1081</v>
      </c>
    </row>
    <row r="51398" spans="1:6">
      <c r="A51398" t="s">
        <v>1082</v>
      </c>
      <c r="F51398" t="s">
        <v>1083</v>
      </c>
    </row>
    <row r="51399" spans="1:6">
      <c r="A51399" t="s">
        <v>1084</v>
      </c>
      <c r="F51399" t="s">
        <v>1085</v>
      </c>
    </row>
    <row r="51400" spans="1:6">
      <c r="A51400" t="s">
        <v>1086</v>
      </c>
      <c r="F51400" t="s">
        <v>1087</v>
      </c>
    </row>
    <row r="51401" spans="1:6">
      <c r="A51401" t="s">
        <v>1088</v>
      </c>
      <c r="F51401" t="s">
        <v>1089</v>
      </c>
    </row>
    <row r="51402" spans="1:6">
      <c r="A51402" t="s">
        <v>1090</v>
      </c>
      <c r="F51402" t="s">
        <v>1091</v>
      </c>
    </row>
    <row r="51403" spans="1:6">
      <c r="A51403" t="s">
        <v>1092</v>
      </c>
      <c r="F51403" t="s">
        <v>1093</v>
      </c>
    </row>
    <row r="51404" spans="1:6">
      <c r="A51404" t="s">
        <v>1094</v>
      </c>
      <c r="F51404" t="s">
        <v>1095</v>
      </c>
    </row>
    <row r="51405" spans="1:6">
      <c r="A51405" t="s">
        <v>1096</v>
      </c>
      <c r="F51405" t="s">
        <v>1097</v>
      </c>
    </row>
    <row r="51406" spans="1:6">
      <c r="A51406" t="s">
        <v>1098</v>
      </c>
      <c r="F51406" t="s">
        <v>1099</v>
      </c>
    </row>
    <row r="51407" spans="1:6">
      <c r="A51407" t="s">
        <v>1100</v>
      </c>
      <c r="F51407" t="s">
        <v>1101</v>
      </c>
    </row>
    <row r="51408" spans="1:6">
      <c r="A51408" t="s">
        <v>1102</v>
      </c>
      <c r="F51408" t="s">
        <v>1103</v>
      </c>
    </row>
    <row r="51409" spans="1:6">
      <c r="A51409" t="s">
        <v>1104</v>
      </c>
      <c r="F51409" t="s">
        <v>1105</v>
      </c>
    </row>
    <row r="51410" spans="1:6">
      <c r="A51410" t="s">
        <v>1106</v>
      </c>
      <c r="F51410" t="s">
        <v>1107</v>
      </c>
    </row>
    <row r="51411" spans="1:6">
      <c r="A51411" t="s">
        <v>1108</v>
      </c>
      <c r="F51411" t="s">
        <v>1109</v>
      </c>
    </row>
    <row r="51412" spans="1:6">
      <c r="A51412" t="s">
        <v>1110</v>
      </c>
      <c r="F51412" t="s">
        <v>1111</v>
      </c>
    </row>
    <row r="51413" spans="1:6">
      <c r="A51413" t="s">
        <v>1112</v>
      </c>
      <c r="F51413" t="s">
        <v>1113</v>
      </c>
    </row>
    <row r="51414" spans="1:6">
      <c r="A51414" t="s">
        <v>1114</v>
      </c>
      <c r="F51414" t="s">
        <v>1115</v>
      </c>
    </row>
    <row r="51415" spans="1:6">
      <c r="A51415" t="s">
        <v>1116</v>
      </c>
      <c r="F51415" t="s">
        <v>1117</v>
      </c>
    </row>
    <row r="51416" spans="1:6">
      <c r="A51416" t="s">
        <v>1118</v>
      </c>
      <c r="F51416" t="s">
        <v>1119</v>
      </c>
    </row>
    <row r="51417" spans="1:6">
      <c r="A51417" t="s">
        <v>1120</v>
      </c>
      <c r="F51417" t="s">
        <v>1121</v>
      </c>
    </row>
    <row r="51418" spans="1:6">
      <c r="A51418" t="s">
        <v>1122</v>
      </c>
      <c r="F51418" t="s">
        <v>1123</v>
      </c>
    </row>
    <row r="51419" spans="1:6">
      <c r="A51419" t="s">
        <v>1124</v>
      </c>
      <c r="F51419" t="s">
        <v>1125</v>
      </c>
    </row>
    <row r="51420" spans="1:6">
      <c r="A51420" t="s">
        <v>1126</v>
      </c>
      <c r="F51420" t="s">
        <v>1127</v>
      </c>
    </row>
    <row r="51421" spans="1:6">
      <c r="A51421" t="s">
        <v>1128</v>
      </c>
      <c r="F51421" t="s">
        <v>1129</v>
      </c>
    </row>
    <row r="51422" spans="1:6">
      <c r="A51422" t="s">
        <v>1130</v>
      </c>
      <c r="F51422" t="s">
        <v>1131</v>
      </c>
    </row>
    <row r="51423" spans="1:6">
      <c r="A51423" t="s">
        <v>1132</v>
      </c>
      <c r="F51423" t="s">
        <v>1133</v>
      </c>
    </row>
    <row r="51424" spans="1:6">
      <c r="A51424" t="s">
        <v>1134</v>
      </c>
      <c r="F51424" t="s">
        <v>1135</v>
      </c>
    </row>
    <row r="51425" spans="1:6">
      <c r="A51425" t="s">
        <v>1136</v>
      </c>
      <c r="F51425" t="s">
        <v>1137</v>
      </c>
    </row>
    <row r="51426" spans="1:6">
      <c r="A51426" t="s">
        <v>1138</v>
      </c>
      <c r="F51426" t="s">
        <v>1139</v>
      </c>
    </row>
    <row r="51427" spans="1:6">
      <c r="A51427" t="s">
        <v>1140</v>
      </c>
      <c r="F51427" t="s">
        <v>1141</v>
      </c>
    </row>
    <row r="51428" spans="1:6">
      <c r="A51428" t="s">
        <v>1142</v>
      </c>
      <c r="F51428" t="s">
        <v>1143</v>
      </c>
    </row>
    <row r="51429" spans="1:6">
      <c r="A51429" t="s">
        <v>1144</v>
      </c>
      <c r="F51429" t="s">
        <v>1145</v>
      </c>
    </row>
    <row r="51430" spans="1:6">
      <c r="A51430" t="s">
        <v>1146</v>
      </c>
      <c r="F51430" t="s">
        <v>1147</v>
      </c>
    </row>
    <row r="51431" spans="1:6">
      <c r="A51431" t="s">
        <v>1148</v>
      </c>
      <c r="F51431" t="s">
        <v>1149</v>
      </c>
    </row>
    <row r="51432" spans="1:6">
      <c r="A51432" t="s">
        <v>1150</v>
      </c>
      <c r="F51432" t="s">
        <v>1151</v>
      </c>
    </row>
    <row r="51433" spans="1:6">
      <c r="A51433" t="s">
        <v>1152</v>
      </c>
      <c r="F51433" t="s">
        <v>1153</v>
      </c>
    </row>
    <row r="51434" spans="1:6">
      <c r="A51434" t="s">
        <v>1154</v>
      </c>
      <c r="F51434" t="s">
        <v>1155</v>
      </c>
    </row>
    <row r="51435" spans="1:6">
      <c r="A51435" t="s">
        <v>1156</v>
      </c>
      <c r="F51435" t="s">
        <v>1157</v>
      </c>
    </row>
    <row r="51436" spans="1:6">
      <c r="A51436" t="s">
        <v>1158</v>
      </c>
      <c r="F51436" t="s">
        <v>1159</v>
      </c>
    </row>
    <row r="51437" spans="1:6">
      <c r="A51437" t="s">
        <v>1160</v>
      </c>
      <c r="F51437" t="s">
        <v>1161</v>
      </c>
    </row>
    <row r="51438" spans="1:6">
      <c r="A51438" t="s">
        <v>1162</v>
      </c>
      <c r="F51438" t="s">
        <v>1163</v>
      </c>
    </row>
    <row r="51439" spans="1:6">
      <c r="A51439" t="s">
        <v>1164</v>
      </c>
      <c r="F51439" t="s">
        <v>1165</v>
      </c>
    </row>
    <row r="51440" spans="1:6">
      <c r="A51440" t="s">
        <v>1166</v>
      </c>
      <c r="F51440" t="s">
        <v>1167</v>
      </c>
    </row>
    <row r="51441" spans="1:6">
      <c r="A51441" t="s">
        <v>1168</v>
      </c>
      <c r="F51441" t="s">
        <v>1169</v>
      </c>
    </row>
    <row r="51442" spans="1:6">
      <c r="A51442" t="s">
        <v>1170</v>
      </c>
      <c r="F51442" t="s">
        <v>1171</v>
      </c>
    </row>
    <row r="51443" spans="1:6">
      <c r="A51443" t="s">
        <v>1172</v>
      </c>
      <c r="F51443" t="s">
        <v>1173</v>
      </c>
    </row>
    <row r="51444" spans="1:6">
      <c r="A51444" t="s">
        <v>1174</v>
      </c>
      <c r="F51444" t="s">
        <v>1175</v>
      </c>
    </row>
    <row r="51445" spans="1:6">
      <c r="A51445" t="s">
        <v>1176</v>
      </c>
      <c r="F51445" t="s">
        <v>1177</v>
      </c>
    </row>
    <row r="51446" spans="1:6">
      <c r="A51446" t="s">
        <v>1178</v>
      </c>
      <c r="F51446" t="s">
        <v>1179</v>
      </c>
    </row>
    <row r="51447" spans="1:6">
      <c r="A51447" t="s">
        <v>1180</v>
      </c>
      <c r="F51447" t="s">
        <v>1181</v>
      </c>
    </row>
    <row r="51448" spans="1:6">
      <c r="A51448" t="s">
        <v>1182</v>
      </c>
      <c r="F51448" t="s">
        <v>1183</v>
      </c>
    </row>
    <row r="51449" spans="1:6">
      <c r="A51449" t="s">
        <v>1184</v>
      </c>
      <c r="F51449" t="s">
        <v>1185</v>
      </c>
    </row>
    <row r="51450" spans="1:6">
      <c r="A51450" t="s">
        <v>1186</v>
      </c>
      <c r="F51450" t="s">
        <v>1187</v>
      </c>
    </row>
    <row r="51451" spans="1:6">
      <c r="A51451" t="s">
        <v>1188</v>
      </c>
      <c r="F51451" t="s">
        <v>1189</v>
      </c>
    </row>
    <row r="51452" spans="1:6">
      <c r="A51452" t="s">
        <v>1190</v>
      </c>
      <c r="F51452" t="s">
        <v>1191</v>
      </c>
    </row>
    <row r="51453" spans="1:6">
      <c r="A51453" t="s">
        <v>1192</v>
      </c>
      <c r="F51453" t="s">
        <v>1193</v>
      </c>
    </row>
    <row r="51454" spans="1:6">
      <c r="A51454" t="s">
        <v>1194</v>
      </c>
      <c r="F51454" t="s">
        <v>1195</v>
      </c>
    </row>
    <row r="51455" spans="1:6">
      <c r="A51455" t="s">
        <v>1196</v>
      </c>
      <c r="F51455" t="s">
        <v>1197</v>
      </c>
    </row>
    <row r="51456" spans="1:6">
      <c r="A51456" t="s">
        <v>1198</v>
      </c>
      <c r="F51456" t="s">
        <v>1199</v>
      </c>
    </row>
    <row r="51457" spans="1:6">
      <c r="A51457" t="s">
        <v>1200</v>
      </c>
      <c r="F51457" t="s">
        <v>1201</v>
      </c>
    </row>
    <row r="51458" spans="1:6">
      <c r="A51458" t="s">
        <v>1202</v>
      </c>
      <c r="F51458" t="s">
        <v>1203</v>
      </c>
    </row>
    <row r="51459" spans="1:6">
      <c r="A51459" t="s">
        <v>1204</v>
      </c>
      <c r="F51459" t="s">
        <v>1205</v>
      </c>
    </row>
    <row r="51460" spans="1:6">
      <c r="A51460" t="s">
        <v>1206</v>
      </c>
      <c r="F51460" t="s">
        <v>1207</v>
      </c>
    </row>
    <row r="51461" spans="1:6">
      <c r="A51461" t="s">
        <v>1208</v>
      </c>
      <c r="F51461" t="s">
        <v>1209</v>
      </c>
    </row>
    <row r="51462" spans="1:6">
      <c r="A51462" t="s">
        <v>1210</v>
      </c>
      <c r="F51462" t="s">
        <v>1211</v>
      </c>
    </row>
    <row r="51463" spans="1:6">
      <c r="A51463" t="s">
        <v>1212</v>
      </c>
      <c r="F51463" t="s">
        <v>1213</v>
      </c>
    </row>
    <row r="51464" spans="1:6">
      <c r="A51464" t="s">
        <v>1214</v>
      </c>
      <c r="F51464" t="s">
        <v>1215</v>
      </c>
    </row>
    <row r="51465" spans="1:6">
      <c r="A51465" t="s">
        <v>1216</v>
      </c>
      <c r="F51465" t="s">
        <v>1217</v>
      </c>
    </row>
    <row r="51466" spans="1:6">
      <c r="A51466" t="s">
        <v>1218</v>
      </c>
      <c r="F51466" t="s">
        <v>1219</v>
      </c>
    </row>
    <row r="51467" spans="1:6">
      <c r="A51467" t="s">
        <v>1220</v>
      </c>
      <c r="F51467" t="s">
        <v>1221</v>
      </c>
    </row>
    <row r="51468" spans="1:6">
      <c r="A51468" t="s">
        <v>1222</v>
      </c>
      <c r="F51468" t="s">
        <v>1223</v>
      </c>
    </row>
    <row r="51469" spans="1:6">
      <c r="A51469" t="s">
        <v>1224</v>
      </c>
      <c r="F51469" t="s">
        <v>1225</v>
      </c>
    </row>
    <row r="51470" spans="1:6">
      <c r="A51470" t="s">
        <v>1226</v>
      </c>
      <c r="F51470" t="s">
        <v>1227</v>
      </c>
    </row>
    <row r="51471" spans="1:6">
      <c r="A51471" t="s">
        <v>1228</v>
      </c>
      <c r="F51471" t="s">
        <v>1229</v>
      </c>
    </row>
    <row r="51472" spans="1:6">
      <c r="A51472" t="s">
        <v>1230</v>
      </c>
      <c r="F51472" t="s">
        <v>1231</v>
      </c>
    </row>
    <row r="51473" spans="1:6">
      <c r="A51473" t="s">
        <v>1232</v>
      </c>
      <c r="F51473" t="s">
        <v>1233</v>
      </c>
    </row>
    <row r="51474" spans="1:6">
      <c r="A51474" t="s">
        <v>1234</v>
      </c>
      <c r="F51474" t="s">
        <v>1235</v>
      </c>
    </row>
    <row r="51475" spans="1:6">
      <c r="A51475" t="s">
        <v>1236</v>
      </c>
      <c r="F51475" t="s">
        <v>1237</v>
      </c>
    </row>
    <row r="51476" spans="1:6">
      <c r="A51476" t="s">
        <v>1238</v>
      </c>
      <c r="F51476" t="s">
        <v>1239</v>
      </c>
    </row>
    <row r="51477" spans="1:6">
      <c r="A51477" t="s">
        <v>1240</v>
      </c>
      <c r="F51477" t="s">
        <v>1241</v>
      </c>
    </row>
    <row r="51478" spans="1:6">
      <c r="A51478" t="s">
        <v>1242</v>
      </c>
      <c r="F51478" t="s">
        <v>1243</v>
      </c>
    </row>
    <row r="51479" spans="1:6">
      <c r="A51479" t="s">
        <v>1244</v>
      </c>
      <c r="F51479" t="s">
        <v>1245</v>
      </c>
    </row>
    <row r="51480" spans="1:6">
      <c r="A51480" t="s">
        <v>1246</v>
      </c>
      <c r="F51480" t="s">
        <v>1247</v>
      </c>
    </row>
    <row r="51481" spans="1:6">
      <c r="A51481" t="s">
        <v>1248</v>
      </c>
      <c r="F51481" t="s">
        <v>1249</v>
      </c>
    </row>
    <row r="51482" spans="1:6">
      <c r="A51482" t="s">
        <v>1250</v>
      </c>
      <c r="F51482" t="s">
        <v>1251</v>
      </c>
    </row>
    <row r="51483" spans="1:6">
      <c r="A51483" t="s">
        <v>1252</v>
      </c>
      <c r="F51483" t="s">
        <v>1253</v>
      </c>
    </row>
    <row r="51484" spans="1:6">
      <c r="A51484" t="s">
        <v>1254</v>
      </c>
      <c r="F51484" t="s">
        <v>1255</v>
      </c>
    </row>
    <row r="51485" spans="1:6">
      <c r="A51485" t="s">
        <v>1256</v>
      </c>
      <c r="F51485" t="s">
        <v>1257</v>
      </c>
    </row>
    <row r="51486" spans="1:6">
      <c r="A51486" t="s">
        <v>1258</v>
      </c>
      <c r="F51486" t="s">
        <v>1259</v>
      </c>
    </row>
    <row r="51487" spans="1:6">
      <c r="A51487" t="s">
        <v>1260</v>
      </c>
      <c r="F51487" t="s">
        <v>1261</v>
      </c>
    </row>
    <row r="51488" spans="1:6">
      <c r="A51488" t="s">
        <v>1262</v>
      </c>
      <c r="F51488" t="s">
        <v>1263</v>
      </c>
    </row>
    <row r="51489" spans="1:6">
      <c r="A51489" t="s">
        <v>1264</v>
      </c>
      <c r="F51489" t="s">
        <v>1265</v>
      </c>
    </row>
    <row r="51490" spans="1:6">
      <c r="A51490" t="s">
        <v>1266</v>
      </c>
      <c r="F51490" t="s">
        <v>1267</v>
      </c>
    </row>
    <row r="51491" spans="1:6">
      <c r="A51491" t="s">
        <v>1268</v>
      </c>
      <c r="F51491" t="s">
        <v>1269</v>
      </c>
    </row>
    <row r="51492" spans="1:6">
      <c r="A51492" t="s">
        <v>1270</v>
      </c>
      <c r="F51492" t="s">
        <v>1271</v>
      </c>
    </row>
    <row r="51493" spans="1:6">
      <c r="A51493" t="s">
        <v>1272</v>
      </c>
      <c r="F51493" t="s">
        <v>1273</v>
      </c>
    </row>
    <row r="51494" spans="1:6">
      <c r="A51494" t="s">
        <v>1274</v>
      </c>
      <c r="F51494" t="s">
        <v>1275</v>
      </c>
    </row>
    <row r="51495" spans="1:6">
      <c r="A51495" t="s">
        <v>1276</v>
      </c>
      <c r="F51495" t="s">
        <v>1277</v>
      </c>
    </row>
    <row r="51496" spans="1:6">
      <c r="F51496" t="s">
        <v>1278</v>
      </c>
    </row>
    <row r="51497" spans="1:6">
      <c r="F51497" t="s">
        <v>1279</v>
      </c>
    </row>
    <row r="51498" spans="1:6">
      <c r="F51498" t="s">
        <v>1280</v>
      </c>
    </row>
    <row r="51499" spans="1:6">
      <c r="F51499" t="s">
        <v>1281</v>
      </c>
    </row>
    <row r="51500" spans="1:6">
      <c r="F51500" t="s">
        <v>1282</v>
      </c>
    </row>
    <row r="51501" spans="1:6">
      <c r="F51501" t="s">
        <v>1283</v>
      </c>
    </row>
    <row r="51502" spans="1:6">
      <c r="F51502" t="s">
        <v>1284</v>
      </c>
    </row>
    <row r="51503" spans="1:6">
      <c r="F51503" t="s">
        <v>1285</v>
      </c>
    </row>
    <row r="51504" spans="1:6">
      <c r="F51504" t="s">
        <v>1286</v>
      </c>
    </row>
    <row r="51505" spans="6:6">
      <c r="F51505" t="s">
        <v>1287</v>
      </c>
    </row>
    <row r="51506" spans="6:6">
      <c r="F51506" t="s">
        <v>1288</v>
      </c>
    </row>
    <row r="51507" spans="6:6">
      <c r="F51507" t="s">
        <v>1289</v>
      </c>
    </row>
    <row r="51508" spans="6:6">
      <c r="F51508" t="s">
        <v>1290</v>
      </c>
    </row>
    <row r="51509" spans="6:6">
      <c r="F51509" t="s">
        <v>1291</v>
      </c>
    </row>
    <row r="51510" spans="6:6">
      <c r="F51510" t="s">
        <v>1292</v>
      </c>
    </row>
    <row r="51511" spans="6:6">
      <c r="F51511" t="s">
        <v>1293</v>
      </c>
    </row>
    <row r="51512" spans="6:6">
      <c r="F51512" t="s">
        <v>1294</v>
      </c>
    </row>
    <row r="51513" spans="6:6">
      <c r="F51513" t="s">
        <v>1295</v>
      </c>
    </row>
    <row r="51514" spans="6:6">
      <c r="F51514" t="s">
        <v>1296</v>
      </c>
    </row>
    <row r="51515" spans="6:6">
      <c r="F51515" t="s">
        <v>1297</v>
      </c>
    </row>
    <row r="51516" spans="6:6">
      <c r="F51516" t="s">
        <v>1298</v>
      </c>
    </row>
    <row r="51517" spans="6:6">
      <c r="F51517" t="s">
        <v>1299</v>
      </c>
    </row>
    <row r="51518" spans="6:6">
      <c r="F51518" t="s">
        <v>1300</v>
      </c>
    </row>
    <row r="51519" spans="6:6">
      <c r="F51519" t="s">
        <v>1301</v>
      </c>
    </row>
    <row r="51520" spans="6:6">
      <c r="F51520" t="s">
        <v>1302</v>
      </c>
    </row>
    <row r="51521" spans="6:6">
      <c r="F51521" t="s">
        <v>1303</v>
      </c>
    </row>
    <row r="51522" spans="6:6">
      <c r="F51522" t="s">
        <v>1304</v>
      </c>
    </row>
    <row r="51523" spans="6:6">
      <c r="F51523" t="s">
        <v>1305</v>
      </c>
    </row>
    <row r="51524" spans="6:6">
      <c r="F51524" t="s">
        <v>1306</v>
      </c>
    </row>
    <row r="51525" spans="6:6">
      <c r="F51525" t="s">
        <v>1307</v>
      </c>
    </row>
    <row r="51526" spans="6:6">
      <c r="F51526" t="s">
        <v>1308</v>
      </c>
    </row>
    <row r="51527" spans="6:6">
      <c r="F51527" t="s">
        <v>1309</v>
      </c>
    </row>
    <row r="51528" spans="6:6">
      <c r="F51528" t="s">
        <v>1310</v>
      </c>
    </row>
    <row r="51529" spans="6:6">
      <c r="F51529" t="s">
        <v>1311</v>
      </c>
    </row>
    <row r="51530" spans="6:6">
      <c r="F51530" t="s">
        <v>1312</v>
      </c>
    </row>
    <row r="51531" spans="6:6">
      <c r="F51531" t="s">
        <v>1313</v>
      </c>
    </row>
    <row r="51532" spans="6:6">
      <c r="F51532" t="s">
        <v>1314</v>
      </c>
    </row>
    <row r="51533" spans="6:6">
      <c r="F51533" t="s">
        <v>1315</v>
      </c>
    </row>
    <row r="51534" spans="6:6">
      <c r="F51534" t="s">
        <v>1316</v>
      </c>
    </row>
    <row r="51535" spans="6:6">
      <c r="F51535" t="s">
        <v>1317</v>
      </c>
    </row>
    <row r="51536" spans="6:6">
      <c r="F51536" t="s">
        <v>1318</v>
      </c>
    </row>
    <row r="51537" spans="6:6">
      <c r="F51537" t="s">
        <v>1319</v>
      </c>
    </row>
    <row r="51538" spans="6:6">
      <c r="F51538" t="s">
        <v>1320</v>
      </c>
    </row>
    <row r="51539" spans="6:6">
      <c r="F51539" t="s">
        <v>1321</v>
      </c>
    </row>
    <row r="51540" spans="6:6">
      <c r="F51540" t="s">
        <v>1322</v>
      </c>
    </row>
    <row r="51541" spans="6:6">
      <c r="F51541" t="s">
        <v>1323</v>
      </c>
    </row>
    <row r="51542" spans="6:6">
      <c r="F51542" t="s">
        <v>1324</v>
      </c>
    </row>
    <row r="51543" spans="6:6">
      <c r="F51543" t="s">
        <v>1325</v>
      </c>
    </row>
    <row r="51544" spans="6:6">
      <c r="F51544" t="s">
        <v>1326</v>
      </c>
    </row>
    <row r="51545" spans="6:6">
      <c r="F51545" t="s">
        <v>1327</v>
      </c>
    </row>
    <row r="51546" spans="6:6">
      <c r="F51546" t="s">
        <v>1328</v>
      </c>
    </row>
    <row r="51547" spans="6:6">
      <c r="F51547" t="s">
        <v>1329</v>
      </c>
    </row>
    <row r="51548" spans="6:6">
      <c r="F51548" t="s">
        <v>1330</v>
      </c>
    </row>
    <row r="51549" spans="6:6">
      <c r="F51549" t="s">
        <v>1331</v>
      </c>
    </row>
    <row r="51550" spans="6:6">
      <c r="F51550" t="s">
        <v>1332</v>
      </c>
    </row>
    <row r="51551" spans="6:6">
      <c r="F51551" t="s">
        <v>1333</v>
      </c>
    </row>
    <row r="51552" spans="6:6">
      <c r="F51552" t="s">
        <v>1334</v>
      </c>
    </row>
    <row r="51553" spans="6:6">
      <c r="F51553" t="s">
        <v>1335</v>
      </c>
    </row>
    <row r="51554" spans="6:6">
      <c r="F51554" t="s">
        <v>1336</v>
      </c>
    </row>
    <row r="51555" spans="6:6">
      <c r="F51555" t="s">
        <v>1337</v>
      </c>
    </row>
    <row r="51556" spans="6:6">
      <c r="F51556" t="s">
        <v>1338</v>
      </c>
    </row>
    <row r="51557" spans="6:6">
      <c r="F51557" t="s">
        <v>1339</v>
      </c>
    </row>
    <row r="51558" spans="6:6">
      <c r="F51558" t="s">
        <v>1340</v>
      </c>
    </row>
    <row r="51559" spans="6:6">
      <c r="F51559" t="s">
        <v>1341</v>
      </c>
    </row>
    <row r="51560" spans="6:6">
      <c r="F51560" t="s">
        <v>1342</v>
      </c>
    </row>
    <row r="51561" spans="6:6">
      <c r="F51561" t="s">
        <v>1343</v>
      </c>
    </row>
    <row r="51562" spans="6:6">
      <c r="F51562" t="s">
        <v>1344</v>
      </c>
    </row>
    <row r="51563" spans="6:6">
      <c r="F51563" t="s">
        <v>1345</v>
      </c>
    </row>
    <row r="51564" spans="6:6">
      <c r="F51564" t="s">
        <v>1346</v>
      </c>
    </row>
    <row r="51565" spans="6:6">
      <c r="F51565" t="s">
        <v>1347</v>
      </c>
    </row>
    <row r="51566" spans="6:6">
      <c r="F51566" t="s">
        <v>1348</v>
      </c>
    </row>
    <row r="51567" spans="6:6">
      <c r="F51567" t="s">
        <v>1349</v>
      </c>
    </row>
    <row r="51568" spans="6:6">
      <c r="F51568" t="s">
        <v>1350</v>
      </c>
    </row>
    <row r="51569" spans="6:6">
      <c r="F51569" t="s">
        <v>1351</v>
      </c>
    </row>
    <row r="51570" spans="6:6">
      <c r="F51570" t="s">
        <v>1352</v>
      </c>
    </row>
    <row r="51571" spans="6:6">
      <c r="F51571" t="s">
        <v>1353</v>
      </c>
    </row>
    <row r="51572" spans="6:6">
      <c r="F51572" t="s">
        <v>1354</v>
      </c>
    </row>
    <row r="51573" spans="6:6">
      <c r="F51573" t="s">
        <v>1355</v>
      </c>
    </row>
    <row r="51574" spans="6:6">
      <c r="F51574" t="s">
        <v>1356</v>
      </c>
    </row>
    <row r="51575" spans="6:6">
      <c r="F51575" t="s">
        <v>1357</v>
      </c>
    </row>
    <row r="51576" spans="6:6">
      <c r="F51576" t="s">
        <v>1358</v>
      </c>
    </row>
    <row r="51577" spans="6:6">
      <c r="F51577" t="s">
        <v>1359</v>
      </c>
    </row>
    <row r="51578" spans="6:6">
      <c r="F51578" t="s">
        <v>1360</v>
      </c>
    </row>
    <row r="51579" spans="6:6">
      <c r="F51579" t="s">
        <v>1361</v>
      </c>
    </row>
    <row r="51580" spans="6:6">
      <c r="F51580" t="s">
        <v>1362</v>
      </c>
    </row>
    <row r="51581" spans="6:6">
      <c r="F51581" t="s">
        <v>1363</v>
      </c>
    </row>
    <row r="51582" spans="6:6">
      <c r="F51582" t="s">
        <v>1364</v>
      </c>
    </row>
    <row r="51583" spans="6:6">
      <c r="F51583" t="s">
        <v>1365</v>
      </c>
    </row>
    <row r="51584" spans="6:6">
      <c r="F51584" t="s">
        <v>1366</v>
      </c>
    </row>
    <row r="51585" spans="6:6">
      <c r="F51585" t="s">
        <v>1367</v>
      </c>
    </row>
    <row r="51586" spans="6:6">
      <c r="F51586" t="s">
        <v>1368</v>
      </c>
    </row>
    <row r="51587" spans="6:6">
      <c r="F51587" t="s">
        <v>1369</v>
      </c>
    </row>
    <row r="51588" spans="6:6">
      <c r="F51588" t="s">
        <v>1370</v>
      </c>
    </row>
    <row r="51589" spans="6:6">
      <c r="F51589" t="s">
        <v>1371</v>
      </c>
    </row>
    <row r="51590" spans="6:6">
      <c r="F51590" t="s">
        <v>1372</v>
      </c>
    </row>
    <row r="51591" spans="6:6">
      <c r="F51591" t="s">
        <v>1373</v>
      </c>
    </row>
    <row r="51592" spans="6:6">
      <c r="F51592" t="s">
        <v>1374</v>
      </c>
    </row>
    <row r="51593" spans="6:6">
      <c r="F51593" t="s">
        <v>1375</v>
      </c>
    </row>
    <row r="51594" spans="6:6">
      <c r="F51594" t="s">
        <v>1376</v>
      </c>
    </row>
    <row r="51595" spans="6:6">
      <c r="F51595" t="s">
        <v>1377</v>
      </c>
    </row>
    <row r="51596" spans="6:6">
      <c r="F51596" t="s">
        <v>1378</v>
      </c>
    </row>
    <row r="51597" spans="6:6">
      <c r="F51597" t="s">
        <v>1379</v>
      </c>
    </row>
    <row r="51598" spans="6:6">
      <c r="F51598" t="s">
        <v>1380</v>
      </c>
    </row>
    <row r="51599" spans="6:6">
      <c r="F51599" t="s">
        <v>1381</v>
      </c>
    </row>
    <row r="51600" spans="6:6">
      <c r="F51600" t="s">
        <v>1382</v>
      </c>
    </row>
    <row r="51601" spans="6:6">
      <c r="F51601" t="s">
        <v>1383</v>
      </c>
    </row>
    <row r="51602" spans="6:6">
      <c r="F51602" t="s">
        <v>1384</v>
      </c>
    </row>
    <row r="51603" spans="6:6">
      <c r="F51603" t="s">
        <v>1385</v>
      </c>
    </row>
    <row r="51604" spans="6:6">
      <c r="F51604" t="s">
        <v>1386</v>
      </c>
    </row>
    <row r="51605" spans="6:6">
      <c r="F51605" t="s">
        <v>1387</v>
      </c>
    </row>
    <row r="51606" spans="6:6">
      <c r="F51606" t="s">
        <v>1388</v>
      </c>
    </row>
    <row r="51607" spans="6:6">
      <c r="F51607" t="s">
        <v>1389</v>
      </c>
    </row>
    <row r="51608" spans="6:6">
      <c r="F51608" t="s">
        <v>1390</v>
      </c>
    </row>
    <row r="51609" spans="6:6">
      <c r="F51609" t="s">
        <v>1391</v>
      </c>
    </row>
    <row r="51610" spans="6:6">
      <c r="F51610" t="s">
        <v>1392</v>
      </c>
    </row>
    <row r="51611" spans="6:6">
      <c r="F51611" t="s">
        <v>1393</v>
      </c>
    </row>
    <row r="51612" spans="6:6">
      <c r="F51612" t="s">
        <v>1394</v>
      </c>
    </row>
    <row r="51613" spans="6:6">
      <c r="F51613" t="s">
        <v>1395</v>
      </c>
    </row>
    <row r="51614" spans="6:6">
      <c r="F51614" t="s">
        <v>1396</v>
      </c>
    </row>
    <row r="51615" spans="6:6">
      <c r="F51615" t="s">
        <v>1397</v>
      </c>
    </row>
    <row r="51616" spans="6:6">
      <c r="F51616" t="s">
        <v>1398</v>
      </c>
    </row>
    <row r="51617" spans="6:6">
      <c r="F51617" t="s">
        <v>1399</v>
      </c>
    </row>
    <row r="51618" spans="6:6">
      <c r="F51618" t="s">
        <v>1400</v>
      </c>
    </row>
    <row r="51619" spans="6:6">
      <c r="F51619" t="s">
        <v>1401</v>
      </c>
    </row>
    <row r="51620" spans="6:6">
      <c r="F51620" t="s">
        <v>1402</v>
      </c>
    </row>
    <row r="51621" spans="6:6">
      <c r="F51621" t="s">
        <v>1403</v>
      </c>
    </row>
    <row r="51622" spans="6:6">
      <c r="F51622" t="s">
        <v>1404</v>
      </c>
    </row>
    <row r="51623" spans="6:6">
      <c r="F51623" t="s">
        <v>1405</v>
      </c>
    </row>
    <row r="51624" spans="6:6">
      <c r="F51624" t="s">
        <v>1406</v>
      </c>
    </row>
    <row r="51625" spans="6:6">
      <c r="F51625" t="s">
        <v>1407</v>
      </c>
    </row>
    <row r="51626" spans="6:6">
      <c r="F51626" t="s">
        <v>1408</v>
      </c>
    </row>
    <row r="51627" spans="6:6">
      <c r="F51627" t="s">
        <v>1409</v>
      </c>
    </row>
    <row r="51628" spans="6:6">
      <c r="F51628" t="s">
        <v>1410</v>
      </c>
    </row>
    <row r="51629" spans="6:6">
      <c r="F51629" t="s">
        <v>1411</v>
      </c>
    </row>
    <row r="51630" spans="6:6">
      <c r="F51630" t="s">
        <v>1412</v>
      </c>
    </row>
    <row r="51631" spans="6:6">
      <c r="F51631" t="s">
        <v>1413</v>
      </c>
    </row>
    <row r="51632" spans="6:6">
      <c r="F51632" t="s">
        <v>1414</v>
      </c>
    </row>
    <row r="51633" spans="6:6">
      <c r="F51633" t="s">
        <v>1415</v>
      </c>
    </row>
    <row r="51634" spans="6:6">
      <c r="F51634" t="s">
        <v>1416</v>
      </c>
    </row>
    <row r="51635" spans="6:6">
      <c r="F51635" t="s">
        <v>1417</v>
      </c>
    </row>
    <row r="51636" spans="6:6">
      <c r="F51636" t="s">
        <v>1418</v>
      </c>
    </row>
    <row r="51637" spans="6:6">
      <c r="F51637" t="s">
        <v>1419</v>
      </c>
    </row>
    <row r="51638" spans="6:6">
      <c r="F51638" t="s">
        <v>1420</v>
      </c>
    </row>
    <row r="51639" spans="6:6">
      <c r="F51639" t="s">
        <v>1421</v>
      </c>
    </row>
    <row r="51640" spans="6:6">
      <c r="F51640" t="s">
        <v>1422</v>
      </c>
    </row>
    <row r="51641" spans="6:6">
      <c r="F51641" t="s">
        <v>1423</v>
      </c>
    </row>
    <row r="51642" spans="6:6">
      <c r="F51642" t="s">
        <v>1424</v>
      </c>
    </row>
    <row r="51643" spans="6:6">
      <c r="F51643" t="s">
        <v>1425</v>
      </c>
    </row>
    <row r="51644" spans="6:6">
      <c r="F51644" t="s">
        <v>1426</v>
      </c>
    </row>
    <row r="51645" spans="6:6">
      <c r="F51645" t="s">
        <v>1427</v>
      </c>
    </row>
    <row r="51646" spans="6:6">
      <c r="F51646" t="s">
        <v>1428</v>
      </c>
    </row>
    <row r="51647" spans="6:6">
      <c r="F51647" t="s">
        <v>1429</v>
      </c>
    </row>
    <row r="51648" spans="6:6">
      <c r="F51648" t="s">
        <v>1430</v>
      </c>
    </row>
    <row r="51649" spans="6:6">
      <c r="F51649" t="s">
        <v>1431</v>
      </c>
    </row>
    <row r="51650" spans="6:6">
      <c r="F51650" t="s">
        <v>1432</v>
      </c>
    </row>
    <row r="51651" spans="6:6">
      <c r="F51651" t="s">
        <v>1433</v>
      </c>
    </row>
    <row r="51652" spans="6:6">
      <c r="F51652" t="s">
        <v>1434</v>
      </c>
    </row>
    <row r="51653" spans="6:6">
      <c r="F51653" t="s">
        <v>1435</v>
      </c>
    </row>
    <row r="51654" spans="6:6">
      <c r="F51654" t="s">
        <v>1436</v>
      </c>
    </row>
    <row r="51655" spans="6:6">
      <c r="F51655" t="s">
        <v>1437</v>
      </c>
    </row>
    <row r="51656" spans="6:6">
      <c r="F51656" t="s">
        <v>1438</v>
      </c>
    </row>
    <row r="51657" spans="6:6">
      <c r="F51657" t="s">
        <v>1439</v>
      </c>
    </row>
    <row r="51658" spans="6:6">
      <c r="F51658" t="s">
        <v>1440</v>
      </c>
    </row>
    <row r="51659" spans="6:6">
      <c r="F51659" t="s">
        <v>1441</v>
      </c>
    </row>
    <row r="51660" spans="6:6">
      <c r="F51660" t="s">
        <v>1442</v>
      </c>
    </row>
    <row r="51661" spans="6:6">
      <c r="F51661" t="s">
        <v>1443</v>
      </c>
    </row>
    <row r="51662" spans="6:6">
      <c r="F51662" t="s">
        <v>1444</v>
      </c>
    </row>
    <row r="51663" spans="6:6">
      <c r="F51663" t="s">
        <v>1445</v>
      </c>
    </row>
    <row r="51664" spans="6:6">
      <c r="F51664" t="s">
        <v>1446</v>
      </c>
    </row>
    <row r="51665" spans="6:6">
      <c r="F51665" t="s">
        <v>1447</v>
      </c>
    </row>
    <row r="51666" spans="6:6">
      <c r="F51666" t="s">
        <v>1448</v>
      </c>
    </row>
    <row r="51667" spans="6:6">
      <c r="F51667" t="s">
        <v>1449</v>
      </c>
    </row>
    <row r="51668" spans="6:6">
      <c r="F51668" t="s">
        <v>1450</v>
      </c>
    </row>
    <row r="51669" spans="6:6">
      <c r="F51669" t="s">
        <v>1451</v>
      </c>
    </row>
    <row r="51670" spans="6:6">
      <c r="F51670" t="s">
        <v>1452</v>
      </c>
    </row>
    <row r="51671" spans="6:6">
      <c r="F51671" t="s">
        <v>1453</v>
      </c>
    </row>
    <row r="51672" spans="6:6">
      <c r="F51672" t="s">
        <v>1454</v>
      </c>
    </row>
    <row r="51673" spans="6:6">
      <c r="F51673" t="s">
        <v>1455</v>
      </c>
    </row>
    <row r="51674" spans="6:6">
      <c r="F51674" t="s">
        <v>1456</v>
      </c>
    </row>
    <row r="51675" spans="6:6">
      <c r="F51675" t="s">
        <v>1457</v>
      </c>
    </row>
    <row r="51676" spans="6:6">
      <c r="F51676" t="s">
        <v>1458</v>
      </c>
    </row>
    <row r="51677" spans="6:6">
      <c r="F51677" t="s">
        <v>1459</v>
      </c>
    </row>
    <row r="51678" spans="6:6">
      <c r="F51678" t="s">
        <v>1460</v>
      </c>
    </row>
    <row r="51679" spans="6:6">
      <c r="F51679" t="s">
        <v>1461</v>
      </c>
    </row>
    <row r="51680" spans="6:6">
      <c r="F51680" t="s">
        <v>1462</v>
      </c>
    </row>
    <row r="51681" spans="6:6">
      <c r="F51681" t="s">
        <v>1463</v>
      </c>
    </row>
    <row r="51682" spans="6:6">
      <c r="F51682" t="s">
        <v>1464</v>
      </c>
    </row>
    <row r="51683" spans="6:6">
      <c r="F51683" t="s">
        <v>1465</v>
      </c>
    </row>
    <row r="51684" spans="6:6">
      <c r="F51684" t="s">
        <v>1466</v>
      </c>
    </row>
    <row r="51685" spans="6:6">
      <c r="F51685" t="s">
        <v>1467</v>
      </c>
    </row>
    <row r="51686" spans="6:6">
      <c r="F51686" t="s">
        <v>1468</v>
      </c>
    </row>
    <row r="51687" spans="6:6">
      <c r="F51687" t="s">
        <v>1469</v>
      </c>
    </row>
    <row r="51688" spans="6:6">
      <c r="F51688" t="s">
        <v>1470</v>
      </c>
    </row>
    <row r="51689" spans="6:6">
      <c r="F51689" t="s">
        <v>1471</v>
      </c>
    </row>
    <row r="51690" spans="6:6">
      <c r="F51690" t="s">
        <v>1472</v>
      </c>
    </row>
    <row r="51691" spans="6:6">
      <c r="F51691" t="s">
        <v>1473</v>
      </c>
    </row>
    <row r="51692" spans="6:6">
      <c r="F51692" t="s">
        <v>1474</v>
      </c>
    </row>
    <row r="51693" spans="6:6">
      <c r="F51693" t="s">
        <v>1475</v>
      </c>
    </row>
    <row r="51694" spans="6:6">
      <c r="F51694" t="s">
        <v>1476</v>
      </c>
    </row>
    <row r="51695" spans="6:6">
      <c r="F51695" t="s">
        <v>1477</v>
      </c>
    </row>
    <row r="51696" spans="6:6">
      <c r="F51696" t="s">
        <v>1478</v>
      </c>
    </row>
    <row r="51697" spans="6:6">
      <c r="F51697" t="s">
        <v>1479</v>
      </c>
    </row>
    <row r="51698" spans="6:6">
      <c r="F51698" t="s">
        <v>1480</v>
      </c>
    </row>
    <row r="51699" spans="6:6">
      <c r="F51699" t="s">
        <v>1481</v>
      </c>
    </row>
    <row r="51700" spans="6:6">
      <c r="F51700" t="s">
        <v>1482</v>
      </c>
    </row>
    <row r="51701" spans="6:6">
      <c r="F51701" t="s">
        <v>1483</v>
      </c>
    </row>
    <row r="51702" spans="6:6">
      <c r="F51702" t="s">
        <v>1484</v>
      </c>
    </row>
    <row r="51703" spans="6:6">
      <c r="F51703" t="s">
        <v>1485</v>
      </c>
    </row>
    <row r="51704" spans="6:6">
      <c r="F51704" t="s">
        <v>1486</v>
      </c>
    </row>
    <row r="51705" spans="6:6">
      <c r="F51705" t="s">
        <v>1487</v>
      </c>
    </row>
    <row r="51706" spans="6:6">
      <c r="F51706" t="s">
        <v>1488</v>
      </c>
    </row>
    <row r="51707" spans="6:6">
      <c r="F51707" t="s">
        <v>1489</v>
      </c>
    </row>
    <row r="51708" spans="6:6">
      <c r="F51708" t="s">
        <v>1490</v>
      </c>
    </row>
    <row r="51709" spans="6:6">
      <c r="F51709" t="s">
        <v>1491</v>
      </c>
    </row>
    <row r="51710" spans="6:6">
      <c r="F51710" t="s">
        <v>1492</v>
      </c>
    </row>
    <row r="51711" spans="6:6">
      <c r="F51711" t="s">
        <v>1493</v>
      </c>
    </row>
    <row r="51712" spans="6:6">
      <c r="F51712" t="s">
        <v>1494</v>
      </c>
    </row>
    <row r="51713" spans="6:6">
      <c r="F51713" t="s">
        <v>1495</v>
      </c>
    </row>
    <row r="51714" spans="6:6">
      <c r="F51714" t="s">
        <v>1496</v>
      </c>
    </row>
    <row r="51715" spans="6:6">
      <c r="F51715" t="s">
        <v>1497</v>
      </c>
    </row>
    <row r="51716" spans="6:6">
      <c r="F51716" t="s">
        <v>1498</v>
      </c>
    </row>
    <row r="51717" spans="6:6">
      <c r="F51717" t="s">
        <v>1499</v>
      </c>
    </row>
    <row r="51718" spans="6:6">
      <c r="F51718" t="s">
        <v>1500</v>
      </c>
    </row>
    <row r="51719" spans="6:6">
      <c r="F51719" t="s">
        <v>1501</v>
      </c>
    </row>
    <row r="51720" spans="6:6">
      <c r="F51720" t="s">
        <v>1502</v>
      </c>
    </row>
    <row r="51721" spans="6:6">
      <c r="F51721" t="s">
        <v>1503</v>
      </c>
    </row>
    <row r="51722" spans="6:6">
      <c r="F51722" t="s">
        <v>1504</v>
      </c>
    </row>
    <row r="51723" spans="6:6">
      <c r="F51723" t="s">
        <v>1505</v>
      </c>
    </row>
    <row r="51724" spans="6:6">
      <c r="F51724" t="s">
        <v>1506</v>
      </c>
    </row>
    <row r="51725" spans="6:6">
      <c r="F51725" t="s">
        <v>1507</v>
      </c>
    </row>
    <row r="51726" spans="6:6">
      <c r="F51726" t="s">
        <v>1508</v>
      </c>
    </row>
    <row r="51727" spans="6:6">
      <c r="F51727" t="s">
        <v>1509</v>
      </c>
    </row>
    <row r="51728" spans="6:6">
      <c r="F51728" t="s">
        <v>1510</v>
      </c>
    </row>
    <row r="51729" spans="6:6">
      <c r="F51729" t="s">
        <v>1511</v>
      </c>
    </row>
    <row r="51730" spans="6:6">
      <c r="F51730" t="s">
        <v>1512</v>
      </c>
    </row>
    <row r="51731" spans="6:6">
      <c r="F51731" t="s">
        <v>1513</v>
      </c>
    </row>
    <row r="51732" spans="6:6">
      <c r="F51732" t="s">
        <v>1514</v>
      </c>
    </row>
    <row r="51733" spans="6:6">
      <c r="F51733" t="s">
        <v>1515</v>
      </c>
    </row>
    <row r="51734" spans="6:6">
      <c r="F51734" t="s">
        <v>1516</v>
      </c>
    </row>
    <row r="51735" spans="6:6">
      <c r="F51735" t="s">
        <v>1517</v>
      </c>
    </row>
    <row r="51736" spans="6:6">
      <c r="F51736" t="s">
        <v>1518</v>
      </c>
    </row>
    <row r="51737" spans="6:6">
      <c r="F51737" t="s">
        <v>1519</v>
      </c>
    </row>
    <row r="51738" spans="6:6">
      <c r="F51738" t="s">
        <v>1520</v>
      </c>
    </row>
    <row r="51739" spans="6:6">
      <c r="F51739" t="s">
        <v>1521</v>
      </c>
    </row>
    <row r="51740" spans="6:6">
      <c r="F51740" t="s">
        <v>1522</v>
      </c>
    </row>
    <row r="51741" spans="6:6">
      <c r="F51741" t="s">
        <v>1523</v>
      </c>
    </row>
    <row r="51742" spans="6:6">
      <c r="F51742" t="s">
        <v>1524</v>
      </c>
    </row>
    <row r="51743" spans="6:6">
      <c r="F51743" t="s">
        <v>1525</v>
      </c>
    </row>
    <row r="51744" spans="6:6">
      <c r="F51744" t="s">
        <v>1526</v>
      </c>
    </row>
    <row r="51745" spans="6:6">
      <c r="F51745" t="s">
        <v>1527</v>
      </c>
    </row>
    <row r="51746" spans="6:6">
      <c r="F51746" t="s">
        <v>1528</v>
      </c>
    </row>
    <row r="51747" spans="6:6">
      <c r="F51747" t="s">
        <v>1529</v>
      </c>
    </row>
    <row r="51748" spans="6:6">
      <c r="F51748" t="s">
        <v>1530</v>
      </c>
    </row>
    <row r="51749" spans="6:6">
      <c r="F51749" t="s">
        <v>1531</v>
      </c>
    </row>
    <row r="51750" spans="6:6">
      <c r="F51750" t="s">
        <v>1532</v>
      </c>
    </row>
    <row r="51751" spans="6:6">
      <c r="F51751" t="s">
        <v>1533</v>
      </c>
    </row>
    <row r="51752" spans="6:6">
      <c r="F51752" t="s">
        <v>1534</v>
      </c>
    </row>
    <row r="51753" spans="6:6">
      <c r="F51753" t="s">
        <v>1535</v>
      </c>
    </row>
    <row r="51754" spans="6:6">
      <c r="F51754" t="s">
        <v>1536</v>
      </c>
    </row>
    <row r="51755" spans="6:6">
      <c r="F51755" t="s">
        <v>1537</v>
      </c>
    </row>
    <row r="51756" spans="6:6">
      <c r="F51756" t="s">
        <v>1538</v>
      </c>
    </row>
    <row r="51757" spans="6:6">
      <c r="F51757" t="s">
        <v>1539</v>
      </c>
    </row>
    <row r="51758" spans="6:6">
      <c r="F51758" t="s">
        <v>1540</v>
      </c>
    </row>
    <row r="51759" spans="6:6">
      <c r="F51759" t="s">
        <v>1541</v>
      </c>
    </row>
    <row r="51760" spans="6:6">
      <c r="F51760" t="s">
        <v>1542</v>
      </c>
    </row>
    <row r="51761" spans="6:6">
      <c r="F51761" t="s">
        <v>1543</v>
      </c>
    </row>
    <row r="51762" spans="6:6">
      <c r="F51762" t="s">
        <v>1544</v>
      </c>
    </row>
    <row r="51763" spans="6:6">
      <c r="F51763" t="s">
        <v>1545</v>
      </c>
    </row>
    <row r="51764" spans="6:6">
      <c r="F51764" t="s">
        <v>1546</v>
      </c>
    </row>
    <row r="51765" spans="6:6">
      <c r="F51765" t="s">
        <v>1547</v>
      </c>
    </row>
    <row r="51766" spans="6:6">
      <c r="F51766" t="s">
        <v>1548</v>
      </c>
    </row>
    <row r="51767" spans="6:6">
      <c r="F51767" t="s">
        <v>1549</v>
      </c>
    </row>
    <row r="51768" spans="6:6">
      <c r="F51768" t="s">
        <v>1550</v>
      </c>
    </row>
    <row r="51769" spans="6:6">
      <c r="F51769" t="s">
        <v>1551</v>
      </c>
    </row>
    <row r="51770" spans="6:6">
      <c r="F51770" t="s">
        <v>1552</v>
      </c>
    </row>
    <row r="51771" spans="6:6">
      <c r="F51771" t="s">
        <v>1553</v>
      </c>
    </row>
    <row r="51772" spans="6:6">
      <c r="F51772" t="s">
        <v>1554</v>
      </c>
    </row>
    <row r="51773" spans="6:6">
      <c r="F51773" t="s">
        <v>1555</v>
      </c>
    </row>
    <row r="51774" spans="6:6">
      <c r="F51774" t="s">
        <v>1556</v>
      </c>
    </row>
    <row r="51775" spans="6:6">
      <c r="F51775" t="s">
        <v>1557</v>
      </c>
    </row>
    <row r="51776" spans="6:6">
      <c r="F51776" t="s">
        <v>1558</v>
      </c>
    </row>
    <row r="51777" spans="6:6">
      <c r="F51777" t="s">
        <v>1559</v>
      </c>
    </row>
    <row r="51778" spans="6:6">
      <c r="F51778" t="s">
        <v>1560</v>
      </c>
    </row>
    <row r="51779" spans="6:6">
      <c r="F51779" t="s">
        <v>1561</v>
      </c>
    </row>
    <row r="51780" spans="6:6">
      <c r="F51780" t="s">
        <v>1562</v>
      </c>
    </row>
    <row r="51781" spans="6:6">
      <c r="F51781" t="s">
        <v>1563</v>
      </c>
    </row>
    <row r="51782" spans="6:6">
      <c r="F51782" t="s">
        <v>1564</v>
      </c>
    </row>
    <row r="51783" spans="6:6">
      <c r="F51783" t="s">
        <v>1565</v>
      </c>
    </row>
    <row r="51784" spans="6:6">
      <c r="F51784" t="s">
        <v>1566</v>
      </c>
    </row>
    <row r="51785" spans="6:6">
      <c r="F51785" t="s">
        <v>1567</v>
      </c>
    </row>
    <row r="51786" spans="6:6">
      <c r="F51786" t="s">
        <v>1568</v>
      </c>
    </row>
    <row r="51787" spans="6:6">
      <c r="F51787" t="s">
        <v>1569</v>
      </c>
    </row>
    <row r="51788" spans="6:6">
      <c r="F51788" t="s">
        <v>1570</v>
      </c>
    </row>
    <row r="51789" spans="6:6">
      <c r="F51789" t="s">
        <v>1571</v>
      </c>
    </row>
    <row r="51790" spans="6:6">
      <c r="F51790" t="s">
        <v>1572</v>
      </c>
    </row>
    <row r="51791" spans="6:6">
      <c r="F51791" t="s">
        <v>1573</v>
      </c>
    </row>
    <row r="51792" spans="6:6">
      <c r="F51792" t="s">
        <v>1574</v>
      </c>
    </row>
    <row r="51793" spans="6:6">
      <c r="F51793" t="s">
        <v>1575</v>
      </c>
    </row>
    <row r="51794" spans="6:6">
      <c r="F51794" t="s">
        <v>1576</v>
      </c>
    </row>
    <row r="51795" spans="6:6">
      <c r="F51795" t="s">
        <v>1577</v>
      </c>
    </row>
    <row r="51796" spans="6:6">
      <c r="F51796" t="s">
        <v>1578</v>
      </c>
    </row>
    <row r="51797" spans="6:6">
      <c r="F51797" t="s">
        <v>1579</v>
      </c>
    </row>
    <row r="51798" spans="6:6">
      <c r="F51798" t="s">
        <v>1580</v>
      </c>
    </row>
    <row r="51799" spans="6:6">
      <c r="F51799" t="s">
        <v>1581</v>
      </c>
    </row>
    <row r="51800" spans="6:6">
      <c r="F51800" t="s">
        <v>1582</v>
      </c>
    </row>
    <row r="51801" spans="6:6">
      <c r="F51801" t="s">
        <v>1583</v>
      </c>
    </row>
    <row r="51802" spans="6:6">
      <c r="F51802" t="s">
        <v>1584</v>
      </c>
    </row>
    <row r="51803" spans="6:6">
      <c r="F51803" t="s">
        <v>1585</v>
      </c>
    </row>
    <row r="51804" spans="6:6">
      <c r="F51804" t="s">
        <v>1586</v>
      </c>
    </row>
    <row r="51805" spans="6:6">
      <c r="F51805" t="s">
        <v>1587</v>
      </c>
    </row>
    <row r="51806" spans="6:6">
      <c r="F51806" t="s">
        <v>1588</v>
      </c>
    </row>
    <row r="51807" spans="6:6">
      <c r="F51807" t="s">
        <v>1589</v>
      </c>
    </row>
    <row r="51808" spans="6:6">
      <c r="F51808" t="s">
        <v>1590</v>
      </c>
    </row>
    <row r="51809" spans="6:6">
      <c r="F51809" t="s">
        <v>1591</v>
      </c>
    </row>
    <row r="51810" spans="6:6">
      <c r="F51810" t="s">
        <v>1592</v>
      </c>
    </row>
    <row r="51811" spans="6:6">
      <c r="F51811" t="s">
        <v>1593</v>
      </c>
    </row>
    <row r="51812" spans="6:6">
      <c r="F51812" t="s">
        <v>1594</v>
      </c>
    </row>
    <row r="51813" spans="6:6">
      <c r="F51813" t="s">
        <v>1595</v>
      </c>
    </row>
    <row r="51814" spans="6:6">
      <c r="F51814" t="s">
        <v>1596</v>
      </c>
    </row>
    <row r="51815" spans="6:6">
      <c r="F51815" t="s">
        <v>1597</v>
      </c>
    </row>
    <row r="51816" spans="6:6">
      <c r="F51816" t="s">
        <v>1598</v>
      </c>
    </row>
    <row r="51817" spans="6:6">
      <c r="F51817" t="s">
        <v>1599</v>
      </c>
    </row>
    <row r="51818" spans="6:6">
      <c r="F51818" t="s">
        <v>1600</v>
      </c>
    </row>
    <row r="51819" spans="6:6">
      <c r="F51819" t="s">
        <v>1601</v>
      </c>
    </row>
    <row r="51820" spans="6:6">
      <c r="F51820" t="s">
        <v>1602</v>
      </c>
    </row>
    <row r="51821" spans="6:6">
      <c r="F51821" t="s">
        <v>1603</v>
      </c>
    </row>
    <row r="51822" spans="6:6">
      <c r="F51822" t="s">
        <v>1604</v>
      </c>
    </row>
    <row r="51823" spans="6:6">
      <c r="F51823" t="s">
        <v>1605</v>
      </c>
    </row>
    <row r="51824" spans="6:6">
      <c r="F51824" t="s">
        <v>1606</v>
      </c>
    </row>
    <row r="51825" spans="6:6">
      <c r="F51825" t="s">
        <v>1607</v>
      </c>
    </row>
    <row r="51826" spans="6:6">
      <c r="F51826" t="s">
        <v>1608</v>
      </c>
    </row>
    <row r="51827" spans="6:6">
      <c r="F51827" t="s">
        <v>1609</v>
      </c>
    </row>
    <row r="51828" spans="6:6">
      <c r="F51828" t="s">
        <v>1610</v>
      </c>
    </row>
    <row r="51829" spans="6:6">
      <c r="F51829" t="s">
        <v>1611</v>
      </c>
    </row>
    <row r="51830" spans="6:6">
      <c r="F51830" t="s">
        <v>1612</v>
      </c>
    </row>
    <row r="51831" spans="6:6">
      <c r="F51831" t="s">
        <v>1613</v>
      </c>
    </row>
    <row r="51832" spans="6:6">
      <c r="F51832" t="s">
        <v>1614</v>
      </c>
    </row>
    <row r="51833" spans="6:6">
      <c r="F51833" t="s">
        <v>1615</v>
      </c>
    </row>
    <row r="51834" spans="6:6">
      <c r="F51834" t="s">
        <v>1616</v>
      </c>
    </row>
    <row r="51835" spans="6:6">
      <c r="F51835" t="s">
        <v>1617</v>
      </c>
    </row>
    <row r="51836" spans="6:6">
      <c r="F51836" t="s">
        <v>1618</v>
      </c>
    </row>
    <row r="51837" spans="6:6">
      <c r="F51837" t="s">
        <v>1619</v>
      </c>
    </row>
    <row r="51838" spans="6:6">
      <c r="F51838" t="s">
        <v>1620</v>
      </c>
    </row>
    <row r="51839" spans="6:6">
      <c r="F51839" t="s">
        <v>1621</v>
      </c>
    </row>
    <row r="51840" spans="6:6">
      <c r="F51840" t="s">
        <v>1622</v>
      </c>
    </row>
    <row r="51841" spans="6:6">
      <c r="F51841" t="s">
        <v>1623</v>
      </c>
    </row>
    <row r="51842" spans="6:6">
      <c r="F51842" t="s">
        <v>1624</v>
      </c>
    </row>
    <row r="51843" spans="6:6">
      <c r="F51843" t="s">
        <v>1625</v>
      </c>
    </row>
    <row r="51844" spans="6:6">
      <c r="F51844" t="s">
        <v>1626</v>
      </c>
    </row>
    <row r="51845" spans="6:6">
      <c r="F51845" t="s">
        <v>1627</v>
      </c>
    </row>
    <row r="51846" spans="6:6">
      <c r="F51846" t="s">
        <v>1628</v>
      </c>
    </row>
    <row r="51847" spans="6:6">
      <c r="F51847" t="s">
        <v>1629</v>
      </c>
    </row>
    <row r="51848" spans="6:6">
      <c r="F51848" t="s">
        <v>1630</v>
      </c>
    </row>
    <row r="51849" spans="6:6">
      <c r="F51849" t="s">
        <v>1631</v>
      </c>
    </row>
    <row r="51850" spans="6:6">
      <c r="F51850" t="s">
        <v>1632</v>
      </c>
    </row>
    <row r="51851" spans="6:6">
      <c r="F51851" t="s">
        <v>1633</v>
      </c>
    </row>
    <row r="51852" spans="6:6">
      <c r="F51852" t="s">
        <v>1634</v>
      </c>
    </row>
    <row r="51853" spans="6:6">
      <c r="F51853" t="s">
        <v>1635</v>
      </c>
    </row>
    <row r="51854" spans="6:6">
      <c r="F51854" t="s">
        <v>1636</v>
      </c>
    </row>
    <row r="51855" spans="6:6">
      <c r="F51855" t="s">
        <v>1637</v>
      </c>
    </row>
    <row r="51856" spans="6:6">
      <c r="F51856" t="s">
        <v>1638</v>
      </c>
    </row>
    <row r="51857" spans="6:6">
      <c r="F51857" t="s">
        <v>1639</v>
      </c>
    </row>
    <row r="51858" spans="6:6">
      <c r="F51858" t="s">
        <v>1640</v>
      </c>
    </row>
    <row r="51859" spans="6:6">
      <c r="F51859" t="s">
        <v>1641</v>
      </c>
    </row>
    <row r="51860" spans="6:6">
      <c r="F51860" t="s">
        <v>1642</v>
      </c>
    </row>
    <row r="51861" spans="6:6">
      <c r="F51861" t="s">
        <v>1643</v>
      </c>
    </row>
    <row r="51862" spans="6:6">
      <c r="F51862" t="s">
        <v>1644</v>
      </c>
    </row>
    <row r="51863" spans="6:6">
      <c r="F51863" t="s">
        <v>1645</v>
      </c>
    </row>
    <row r="51864" spans="6:6">
      <c r="F51864" t="s">
        <v>1646</v>
      </c>
    </row>
    <row r="51865" spans="6:6">
      <c r="F51865" t="s">
        <v>1647</v>
      </c>
    </row>
    <row r="51866" spans="6:6">
      <c r="F51866" t="s">
        <v>1648</v>
      </c>
    </row>
    <row r="51867" spans="6:6">
      <c r="F51867" t="s">
        <v>1649</v>
      </c>
    </row>
    <row r="51868" spans="6:6">
      <c r="F51868" t="s">
        <v>1650</v>
      </c>
    </row>
    <row r="51869" spans="6:6">
      <c r="F51869" t="s">
        <v>1651</v>
      </c>
    </row>
    <row r="51870" spans="6:6">
      <c r="F51870" t="s">
        <v>1652</v>
      </c>
    </row>
    <row r="51871" spans="6:6">
      <c r="F51871" t="s">
        <v>1653</v>
      </c>
    </row>
    <row r="51872" spans="6:6">
      <c r="F51872" t="s">
        <v>1654</v>
      </c>
    </row>
    <row r="51873" spans="6:6">
      <c r="F51873" t="s">
        <v>1655</v>
      </c>
    </row>
    <row r="51874" spans="6:6">
      <c r="F51874" t="s">
        <v>1656</v>
      </c>
    </row>
    <row r="51875" spans="6:6">
      <c r="F51875" t="s">
        <v>1657</v>
      </c>
    </row>
    <row r="51876" spans="6:6">
      <c r="F51876" t="s">
        <v>1658</v>
      </c>
    </row>
    <row r="51877" spans="6:6">
      <c r="F51877" t="s">
        <v>1659</v>
      </c>
    </row>
    <row r="51878" spans="6:6">
      <c r="F51878" t="s">
        <v>1660</v>
      </c>
    </row>
    <row r="51879" spans="6:6">
      <c r="F51879" t="s">
        <v>1661</v>
      </c>
    </row>
    <row r="51880" spans="6:6">
      <c r="F51880" t="s">
        <v>1662</v>
      </c>
    </row>
    <row r="51881" spans="6:6">
      <c r="F51881" t="s">
        <v>1663</v>
      </c>
    </row>
    <row r="51882" spans="6:6">
      <c r="F51882" t="s">
        <v>1664</v>
      </c>
    </row>
    <row r="51883" spans="6:6">
      <c r="F51883" t="s">
        <v>1665</v>
      </c>
    </row>
    <row r="51884" spans="6:6">
      <c r="F51884" t="s">
        <v>1666</v>
      </c>
    </row>
    <row r="51885" spans="6:6">
      <c r="F51885" t="s">
        <v>1667</v>
      </c>
    </row>
    <row r="51886" spans="6:6">
      <c r="F51886" t="s">
        <v>1668</v>
      </c>
    </row>
    <row r="51887" spans="6:6">
      <c r="F51887" t="s">
        <v>1669</v>
      </c>
    </row>
    <row r="51888" spans="6:6">
      <c r="F51888" t="s">
        <v>1670</v>
      </c>
    </row>
    <row r="51889" spans="6:6">
      <c r="F51889" t="s">
        <v>1671</v>
      </c>
    </row>
    <row r="51890" spans="6:6">
      <c r="F51890" t="s">
        <v>1672</v>
      </c>
    </row>
    <row r="51891" spans="6:6">
      <c r="F51891" t="s">
        <v>1673</v>
      </c>
    </row>
    <row r="51892" spans="6:6">
      <c r="F51892" t="s">
        <v>1674</v>
      </c>
    </row>
    <row r="51893" spans="6:6">
      <c r="F51893" t="s">
        <v>1675</v>
      </c>
    </row>
    <row r="51894" spans="6:6">
      <c r="F51894" t="s">
        <v>1676</v>
      </c>
    </row>
    <row r="51895" spans="6:6">
      <c r="F51895" t="s">
        <v>1677</v>
      </c>
    </row>
    <row r="51896" spans="6:6">
      <c r="F51896" t="s">
        <v>1678</v>
      </c>
    </row>
    <row r="51897" spans="6:6">
      <c r="F51897" t="s">
        <v>1679</v>
      </c>
    </row>
    <row r="51898" spans="6:6">
      <c r="F51898" t="s">
        <v>1680</v>
      </c>
    </row>
    <row r="51899" spans="6:6">
      <c r="F51899" t="s">
        <v>1681</v>
      </c>
    </row>
    <row r="51900" spans="6:6">
      <c r="F51900" t="s">
        <v>1682</v>
      </c>
    </row>
    <row r="51901" spans="6:6">
      <c r="F51901" t="s">
        <v>1683</v>
      </c>
    </row>
    <row r="51902" spans="6:6">
      <c r="F51902" t="s">
        <v>1684</v>
      </c>
    </row>
    <row r="51903" spans="6:6">
      <c r="F51903" t="s">
        <v>1685</v>
      </c>
    </row>
    <row r="51904" spans="6:6">
      <c r="F51904" t="s">
        <v>1686</v>
      </c>
    </row>
    <row r="51905" spans="6:6">
      <c r="F51905" t="s">
        <v>1687</v>
      </c>
    </row>
    <row r="51906" spans="6:6">
      <c r="F51906" t="s">
        <v>1688</v>
      </c>
    </row>
    <row r="51907" spans="6:6">
      <c r="F51907" t="s">
        <v>1689</v>
      </c>
    </row>
    <row r="51908" spans="6:6">
      <c r="F51908" t="s">
        <v>1690</v>
      </c>
    </row>
    <row r="51909" spans="6:6">
      <c r="F51909" t="s">
        <v>1691</v>
      </c>
    </row>
    <row r="51910" spans="6:6">
      <c r="F51910" t="s">
        <v>1692</v>
      </c>
    </row>
    <row r="51911" spans="6:6">
      <c r="F51911" t="s">
        <v>1693</v>
      </c>
    </row>
    <row r="51912" spans="6:6">
      <c r="F51912" t="s">
        <v>1694</v>
      </c>
    </row>
    <row r="51913" spans="6:6">
      <c r="F51913" t="s">
        <v>1695</v>
      </c>
    </row>
    <row r="51914" spans="6:6">
      <c r="F51914" t="s">
        <v>1696</v>
      </c>
    </row>
    <row r="51915" spans="6:6">
      <c r="F51915" t="s">
        <v>1697</v>
      </c>
    </row>
    <row r="51916" spans="6:6">
      <c r="F51916" t="s">
        <v>1698</v>
      </c>
    </row>
    <row r="51917" spans="6:6">
      <c r="F51917" t="s">
        <v>1699</v>
      </c>
    </row>
    <row r="51918" spans="6:6">
      <c r="F51918" t="s">
        <v>1700</v>
      </c>
    </row>
    <row r="51919" spans="6:6">
      <c r="F51919" t="s">
        <v>1701</v>
      </c>
    </row>
    <row r="51920" spans="6:6">
      <c r="F51920" t="s">
        <v>1702</v>
      </c>
    </row>
    <row r="51921" spans="6:6">
      <c r="F51921" t="s">
        <v>1703</v>
      </c>
    </row>
    <row r="51922" spans="6:6">
      <c r="F51922" t="s">
        <v>1704</v>
      </c>
    </row>
    <row r="51923" spans="6:6">
      <c r="F51923" t="s">
        <v>1705</v>
      </c>
    </row>
    <row r="51924" spans="6:6">
      <c r="F51924" t="s">
        <v>1706</v>
      </c>
    </row>
    <row r="51925" spans="6:6">
      <c r="F51925" t="s">
        <v>1707</v>
      </c>
    </row>
    <row r="51926" spans="6:6">
      <c r="F51926" t="s">
        <v>1708</v>
      </c>
    </row>
    <row r="51927" spans="6:6">
      <c r="F51927" t="s">
        <v>1709</v>
      </c>
    </row>
    <row r="51928" spans="6:6">
      <c r="F51928" t="s">
        <v>1710</v>
      </c>
    </row>
    <row r="51929" spans="6:6">
      <c r="F51929" t="s">
        <v>1711</v>
      </c>
    </row>
    <row r="51930" spans="6:6">
      <c r="F51930" t="s">
        <v>1712</v>
      </c>
    </row>
    <row r="51931" spans="6:6">
      <c r="F51931" t="s">
        <v>1713</v>
      </c>
    </row>
    <row r="51932" spans="6:6">
      <c r="F51932" t="s">
        <v>1714</v>
      </c>
    </row>
    <row r="51933" spans="6:6">
      <c r="F51933" t="s">
        <v>1715</v>
      </c>
    </row>
    <row r="51934" spans="6:6">
      <c r="F51934" t="s">
        <v>1716</v>
      </c>
    </row>
    <row r="51935" spans="6:6">
      <c r="F51935" t="s">
        <v>1717</v>
      </c>
    </row>
    <row r="51936" spans="6:6">
      <c r="F51936" t="s">
        <v>1718</v>
      </c>
    </row>
    <row r="51937" spans="6:6">
      <c r="F51937" t="s">
        <v>1719</v>
      </c>
    </row>
    <row r="51938" spans="6:6">
      <c r="F51938" t="s">
        <v>1720</v>
      </c>
    </row>
    <row r="51939" spans="6:6">
      <c r="F51939" t="s">
        <v>1721</v>
      </c>
    </row>
    <row r="51940" spans="6:6">
      <c r="F51940" t="s">
        <v>1722</v>
      </c>
    </row>
    <row r="51941" spans="6:6">
      <c r="F51941" t="s">
        <v>1723</v>
      </c>
    </row>
    <row r="51942" spans="6:6">
      <c r="F51942" t="s">
        <v>1724</v>
      </c>
    </row>
    <row r="51943" spans="6:6">
      <c r="F51943" t="s">
        <v>1725</v>
      </c>
    </row>
    <row r="51944" spans="6:6">
      <c r="F51944" t="s">
        <v>1726</v>
      </c>
    </row>
    <row r="51945" spans="6:6">
      <c r="F51945" t="s">
        <v>1727</v>
      </c>
    </row>
    <row r="51946" spans="6:6">
      <c r="F51946" t="s">
        <v>1728</v>
      </c>
    </row>
    <row r="51947" spans="6:6">
      <c r="F51947" t="s">
        <v>1729</v>
      </c>
    </row>
    <row r="51948" spans="6:6">
      <c r="F51948" t="s">
        <v>1730</v>
      </c>
    </row>
    <row r="51949" spans="6:6">
      <c r="F51949" t="s">
        <v>1731</v>
      </c>
    </row>
    <row r="51950" spans="6:6">
      <c r="F51950" t="s">
        <v>1732</v>
      </c>
    </row>
    <row r="51951" spans="6:6">
      <c r="F51951" t="s">
        <v>1733</v>
      </c>
    </row>
    <row r="51952" spans="6:6">
      <c r="F51952" t="s">
        <v>1734</v>
      </c>
    </row>
    <row r="51953" spans="6:6">
      <c r="F51953" t="s">
        <v>1735</v>
      </c>
    </row>
    <row r="51954" spans="6:6">
      <c r="F51954" t="s">
        <v>1736</v>
      </c>
    </row>
    <row r="51955" spans="6:6">
      <c r="F51955" t="s">
        <v>1737</v>
      </c>
    </row>
    <row r="51956" spans="6:6">
      <c r="F51956" t="s">
        <v>1738</v>
      </c>
    </row>
    <row r="51957" spans="6:6">
      <c r="F51957" t="s">
        <v>1739</v>
      </c>
    </row>
    <row r="51958" spans="6:6">
      <c r="F51958" t="s">
        <v>1740</v>
      </c>
    </row>
    <row r="51959" spans="6:6">
      <c r="F51959" t="s">
        <v>1741</v>
      </c>
    </row>
    <row r="51960" spans="6:6">
      <c r="F51960" t="s">
        <v>1742</v>
      </c>
    </row>
    <row r="51961" spans="6:6">
      <c r="F51961" t="s">
        <v>1743</v>
      </c>
    </row>
    <row r="51962" spans="6:6">
      <c r="F51962" t="s">
        <v>1744</v>
      </c>
    </row>
    <row r="51963" spans="6:6">
      <c r="F51963" t="s">
        <v>1745</v>
      </c>
    </row>
    <row r="51964" spans="6:6">
      <c r="F51964" t="s">
        <v>1746</v>
      </c>
    </row>
    <row r="51965" spans="6:6">
      <c r="F51965" t="s">
        <v>1747</v>
      </c>
    </row>
    <row r="51966" spans="6:6">
      <c r="F51966" t="s">
        <v>1748</v>
      </c>
    </row>
    <row r="51967" spans="6:6">
      <c r="F51967" t="s">
        <v>1749</v>
      </c>
    </row>
    <row r="51968" spans="6:6">
      <c r="F51968" t="s">
        <v>1750</v>
      </c>
    </row>
    <row r="51969" spans="6:6">
      <c r="F51969" t="s">
        <v>1751</v>
      </c>
    </row>
    <row r="51970" spans="6:6">
      <c r="F51970" t="s">
        <v>1752</v>
      </c>
    </row>
    <row r="51971" spans="6:6">
      <c r="F51971" t="s">
        <v>1753</v>
      </c>
    </row>
    <row r="51972" spans="6:6">
      <c r="F51972" t="s">
        <v>1754</v>
      </c>
    </row>
    <row r="51973" spans="6:6">
      <c r="F51973" t="s">
        <v>1755</v>
      </c>
    </row>
    <row r="51974" spans="6:6">
      <c r="F51974" t="s">
        <v>1756</v>
      </c>
    </row>
    <row r="51975" spans="6:6">
      <c r="F51975" t="s">
        <v>1757</v>
      </c>
    </row>
    <row r="51976" spans="6:6">
      <c r="F51976" t="s">
        <v>1758</v>
      </c>
    </row>
    <row r="51977" spans="6:6">
      <c r="F51977" t="s">
        <v>1759</v>
      </c>
    </row>
    <row r="51978" spans="6:6">
      <c r="F51978" t="s">
        <v>1760</v>
      </c>
    </row>
    <row r="51979" spans="6:6">
      <c r="F51979" t="s">
        <v>1761</v>
      </c>
    </row>
    <row r="51980" spans="6:6">
      <c r="F51980" t="s">
        <v>1762</v>
      </c>
    </row>
    <row r="51981" spans="6:6">
      <c r="F51981" t="s">
        <v>1763</v>
      </c>
    </row>
    <row r="51982" spans="6:6">
      <c r="F51982" t="s">
        <v>1764</v>
      </c>
    </row>
    <row r="51983" spans="6:6">
      <c r="F51983" t="s">
        <v>1765</v>
      </c>
    </row>
    <row r="51984" spans="6:6">
      <c r="F51984" t="s">
        <v>1766</v>
      </c>
    </row>
    <row r="51985" spans="6:6">
      <c r="F51985" t="s">
        <v>1767</v>
      </c>
    </row>
    <row r="51986" spans="6:6">
      <c r="F51986" t="s">
        <v>1768</v>
      </c>
    </row>
    <row r="51987" spans="6:6">
      <c r="F51987" t="s">
        <v>1769</v>
      </c>
    </row>
    <row r="51988" spans="6:6">
      <c r="F51988" t="s">
        <v>1770</v>
      </c>
    </row>
    <row r="51989" spans="6:6">
      <c r="F51989" t="s">
        <v>1771</v>
      </c>
    </row>
    <row r="51990" spans="6:6">
      <c r="F51990" t="s">
        <v>1772</v>
      </c>
    </row>
    <row r="51991" spans="6:6">
      <c r="F51991" t="s">
        <v>1773</v>
      </c>
    </row>
    <row r="51992" spans="6:6">
      <c r="F51992" t="s">
        <v>1774</v>
      </c>
    </row>
    <row r="51993" spans="6:6">
      <c r="F51993" t="s">
        <v>1775</v>
      </c>
    </row>
    <row r="51994" spans="6:6">
      <c r="F51994" t="s">
        <v>1776</v>
      </c>
    </row>
    <row r="51995" spans="6:6">
      <c r="F51995" t="s">
        <v>1777</v>
      </c>
    </row>
    <row r="51996" spans="6:6">
      <c r="F51996" t="s">
        <v>1778</v>
      </c>
    </row>
    <row r="51997" spans="6:6">
      <c r="F51997" t="s">
        <v>1779</v>
      </c>
    </row>
    <row r="51998" spans="6:6">
      <c r="F51998" t="s">
        <v>1780</v>
      </c>
    </row>
    <row r="51999" spans="6:6">
      <c r="F51999" t="s">
        <v>1781</v>
      </c>
    </row>
    <row r="52000" spans="6:6">
      <c r="F52000" t="s">
        <v>1782</v>
      </c>
    </row>
    <row r="52001" spans="6:6">
      <c r="F52001" t="s">
        <v>1783</v>
      </c>
    </row>
    <row r="52002" spans="6:6">
      <c r="F52002" t="s">
        <v>1784</v>
      </c>
    </row>
    <row r="52003" spans="6:6">
      <c r="F52003" t="s">
        <v>1785</v>
      </c>
    </row>
    <row r="52004" spans="6:6">
      <c r="F52004" t="s">
        <v>1786</v>
      </c>
    </row>
    <row r="52005" spans="6:6">
      <c r="F52005" t="s">
        <v>1787</v>
      </c>
    </row>
    <row r="52006" spans="6:6">
      <c r="F52006" t="s">
        <v>1788</v>
      </c>
    </row>
    <row r="52007" spans="6:6">
      <c r="F52007" t="s">
        <v>1789</v>
      </c>
    </row>
    <row r="52008" spans="6:6">
      <c r="F52008" t="s">
        <v>1790</v>
      </c>
    </row>
    <row r="52009" spans="6:6">
      <c r="F52009" t="s">
        <v>1791</v>
      </c>
    </row>
    <row r="52010" spans="6:6">
      <c r="F52010" t="s">
        <v>1792</v>
      </c>
    </row>
    <row r="52011" spans="6:6">
      <c r="F52011" t="s">
        <v>1793</v>
      </c>
    </row>
    <row r="52012" spans="6:6">
      <c r="F52012" t="s">
        <v>1794</v>
      </c>
    </row>
    <row r="52013" spans="6:6">
      <c r="F52013" t="s">
        <v>1795</v>
      </c>
    </row>
    <row r="52014" spans="6:6">
      <c r="F52014" t="s">
        <v>1796</v>
      </c>
    </row>
    <row r="52015" spans="6:6">
      <c r="F52015" t="s">
        <v>1797</v>
      </c>
    </row>
    <row r="52016" spans="6:6">
      <c r="F52016" t="s">
        <v>1798</v>
      </c>
    </row>
    <row r="52017" spans="6:6">
      <c r="F52017" t="s">
        <v>1799</v>
      </c>
    </row>
    <row r="52018" spans="6:6">
      <c r="F52018" t="s">
        <v>1800</v>
      </c>
    </row>
    <row r="52019" spans="6:6">
      <c r="F52019" t="s">
        <v>1801</v>
      </c>
    </row>
    <row r="52020" spans="6:6">
      <c r="F52020" t="s">
        <v>1802</v>
      </c>
    </row>
    <row r="52021" spans="6:6">
      <c r="F52021" t="s">
        <v>1803</v>
      </c>
    </row>
    <row r="52022" spans="6:6">
      <c r="F52022" t="s">
        <v>1804</v>
      </c>
    </row>
    <row r="52023" spans="6:6">
      <c r="F52023" t="s">
        <v>1805</v>
      </c>
    </row>
    <row r="52024" spans="6:6">
      <c r="F52024" t="s">
        <v>1806</v>
      </c>
    </row>
    <row r="52025" spans="6:6">
      <c r="F52025" t="s">
        <v>1807</v>
      </c>
    </row>
    <row r="52026" spans="6:6">
      <c r="F52026" t="s">
        <v>1808</v>
      </c>
    </row>
    <row r="52027" spans="6:6">
      <c r="F52027" t="s">
        <v>1809</v>
      </c>
    </row>
    <row r="52028" spans="6:6">
      <c r="F52028" t="s">
        <v>1810</v>
      </c>
    </row>
    <row r="52029" spans="6:6">
      <c r="F52029" t="s">
        <v>1811</v>
      </c>
    </row>
    <row r="52030" spans="6:6">
      <c r="F52030" t="s">
        <v>1812</v>
      </c>
    </row>
    <row r="52031" spans="6:6">
      <c r="F52031" t="s">
        <v>1813</v>
      </c>
    </row>
    <row r="52032" spans="6:6">
      <c r="F52032" t="s">
        <v>1814</v>
      </c>
    </row>
    <row r="52033" spans="6:6">
      <c r="F52033" t="s">
        <v>1815</v>
      </c>
    </row>
    <row r="52034" spans="6:6">
      <c r="F52034" t="s">
        <v>1816</v>
      </c>
    </row>
    <row r="52035" spans="6:6">
      <c r="F52035" t="s">
        <v>1817</v>
      </c>
    </row>
    <row r="52036" spans="6:6">
      <c r="F52036" t="s">
        <v>1818</v>
      </c>
    </row>
    <row r="52037" spans="6:6">
      <c r="F52037" t="s">
        <v>1819</v>
      </c>
    </row>
    <row r="52038" spans="6:6">
      <c r="F52038" t="s">
        <v>1820</v>
      </c>
    </row>
  </sheetData>
  <sheetProtection password="CA9C" sheet="1" objects="1" scenarios="1"/>
  <mergeCells count="5">
    <mergeCell ref="D1:H1"/>
    <mergeCell ref="D2:H2"/>
    <mergeCell ref="B8:C8"/>
    <mergeCell ref="B23:C23"/>
    <mergeCell ref="B32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9"/>
  <sheetViews>
    <sheetView topLeftCell="A90" zoomScaleNormal="100" workbookViewId="0">
      <selection activeCell="A97" sqref="A97:XFD97"/>
    </sheetView>
  </sheetViews>
  <sheetFormatPr baseColWidth="10" defaultRowHeight="15"/>
  <cols>
    <col min="2" max="2" width="40.5" customWidth="1"/>
  </cols>
  <sheetData>
    <row r="2" spans="1:2">
      <c r="A2">
        <v>1</v>
      </c>
      <c r="B2" s="1" t="s">
        <v>0</v>
      </c>
    </row>
    <row r="3" spans="1:2">
      <c r="A3" s="2">
        <v>11</v>
      </c>
      <c r="B3" s="3" t="s">
        <v>1</v>
      </c>
    </row>
    <row r="4" spans="1:2">
      <c r="A4">
        <v>110505</v>
      </c>
      <c r="B4" s="1" t="s">
        <v>2</v>
      </c>
    </row>
    <row r="5" spans="1:2">
      <c r="A5">
        <v>11101002</v>
      </c>
      <c r="B5" s="1" t="s">
        <v>3</v>
      </c>
    </row>
    <row r="6" spans="1:2">
      <c r="A6" s="2">
        <v>12</v>
      </c>
      <c r="B6" s="3" t="s">
        <v>4</v>
      </c>
    </row>
    <row r="7" spans="1:2">
      <c r="A7">
        <v>120520</v>
      </c>
      <c r="B7" s="1" t="s">
        <v>95</v>
      </c>
    </row>
    <row r="8" spans="1:2">
      <c r="A8">
        <v>120525</v>
      </c>
      <c r="B8" s="1" t="s">
        <v>96</v>
      </c>
    </row>
    <row r="9" spans="1:2">
      <c r="A9">
        <v>122510</v>
      </c>
      <c r="B9" s="1" t="s">
        <v>5</v>
      </c>
    </row>
    <row r="10" spans="1:2">
      <c r="A10" s="2">
        <v>13</v>
      </c>
      <c r="B10" s="3" t="s">
        <v>6</v>
      </c>
    </row>
    <row r="11" spans="1:2">
      <c r="A11">
        <v>130505</v>
      </c>
      <c r="B11" s="1" t="s">
        <v>7</v>
      </c>
    </row>
    <row r="12" spans="1:2">
      <c r="A12">
        <v>133010</v>
      </c>
      <c r="B12" s="1" t="s">
        <v>9</v>
      </c>
    </row>
    <row r="13" spans="1:2">
      <c r="A13">
        <v>133015</v>
      </c>
      <c r="B13" s="1" t="s">
        <v>8</v>
      </c>
    </row>
    <row r="14" spans="1:2">
      <c r="A14" s="24">
        <v>136005</v>
      </c>
      <c r="B14" s="39" t="s">
        <v>10</v>
      </c>
    </row>
    <row r="15" spans="1:2" s="67" customFormat="1">
      <c r="A15" s="24">
        <v>136505</v>
      </c>
      <c r="B15" s="39" t="s">
        <v>1837</v>
      </c>
    </row>
    <row r="16" spans="1:2">
      <c r="A16">
        <v>137010</v>
      </c>
      <c r="B16" s="1" t="s">
        <v>11</v>
      </c>
    </row>
    <row r="17" spans="1:2">
      <c r="A17">
        <v>139905</v>
      </c>
      <c r="B17" s="1" t="s">
        <v>12</v>
      </c>
    </row>
    <row r="18" spans="1:2">
      <c r="A18" s="2">
        <v>14</v>
      </c>
      <c r="B18" s="3" t="s">
        <v>13</v>
      </c>
    </row>
    <row r="19" spans="1:2">
      <c r="A19">
        <v>140510</v>
      </c>
      <c r="B19" s="1" t="s">
        <v>14</v>
      </c>
    </row>
    <row r="20" spans="1:2">
      <c r="A20">
        <v>141005</v>
      </c>
      <c r="B20" s="1" t="s">
        <v>15</v>
      </c>
    </row>
    <row r="21" spans="1:2">
      <c r="A21">
        <v>142505</v>
      </c>
      <c r="B21" s="1" t="s">
        <v>16</v>
      </c>
    </row>
    <row r="22" spans="1:2">
      <c r="A22">
        <v>143010</v>
      </c>
      <c r="B22" s="1" t="s">
        <v>17</v>
      </c>
    </row>
    <row r="23" spans="1:2">
      <c r="A23">
        <v>143505</v>
      </c>
      <c r="B23" s="1" t="s">
        <v>101</v>
      </c>
    </row>
    <row r="24" spans="1:2">
      <c r="A24">
        <v>145505</v>
      </c>
      <c r="B24" s="1" t="s">
        <v>19</v>
      </c>
    </row>
    <row r="25" spans="1:2">
      <c r="A25" s="2">
        <v>15</v>
      </c>
      <c r="B25" s="3" t="s">
        <v>20</v>
      </c>
    </row>
    <row r="26" spans="1:2">
      <c r="A26" s="21">
        <v>151610</v>
      </c>
      <c r="B26" s="35" t="s">
        <v>21</v>
      </c>
    </row>
    <row r="27" spans="1:2">
      <c r="A27" s="21">
        <v>151205</v>
      </c>
      <c r="B27" s="35" t="s">
        <v>22</v>
      </c>
    </row>
    <row r="28" spans="1:2">
      <c r="A28">
        <v>151210</v>
      </c>
      <c r="B28" s="1" t="s">
        <v>23</v>
      </c>
    </row>
    <row r="29" spans="1:2">
      <c r="A29">
        <v>1584</v>
      </c>
      <c r="B29" s="1" t="s">
        <v>18</v>
      </c>
    </row>
    <row r="30" spans="1:2">
      <c r="A30">
        <v>1592</v>
      </c>
      <c r="B30" s="1" t="s">
        <v>24</v>
      </c>
    </row>
    <row r="31" spans="1:2">
      <c r="A31" s="2">
        <v>16</v>
      </c>
      <c r="B31" s="3" t="s">
        <v>62</v>
      </c>
    </row>
    <row r="32" spans="1:2">
      <c r="A32">
        <v>160510</v>
      </c>
      <c r="B32" s="1" t="s">
        <v>103</v>
      </c>
    </row>
    <row r="33" spans="1:2">
      <c r="A33">
        <v>161010</v>
      </c>
      <c r="B33" s="1" t="s">
        <v>63</v>
      </c>
    </row>
    <row r="34" spans="1:2">
      <c r="A34">
        <v>161505</v>
      </c>
      <c r="B34" s="1" t="s">
        <v>64</v>
      </c>
    </row>
    <row r="35" spans="1:2">
      <c r="A35" s="2">
        <v>17</v>
      </c>
      <c r="B35" s="3" t="s">
        <v>25</v>
      </c>
    </row>
    <row r="36" spans="1:2">
      <c r="A36">
        <v>170520</v>
      </c>
      <c r="B36" s="1" t="s">
        <v>26</v>
      </c>
    </row>
    <row r="37" spans="1:2">
      <c r="A37">
        <v>171016</v>
      </c>
      <c r="B37" s="1" t="s">
        <v>104</v>
      </c>
    </row>
    <row r="38" spans="1:2">
      <c r="A38">
        <v>171008</v>
      </c>
      <c r="B38" s="1" t="s">
        <v>118</v>
      </c>
    </row>
    <row r="39" spans="1:2">
      <c r="A39" s="2">
        <v>18</v>
      </c>
      <c r="B39" s="3" t="s">
        <v>27</v>
      </c>
    </row>
    <row r="40" spans="1:2">
      <c r="A40">
        <v>180505</v>
      </c>
      <c r="B40" s="1" t="s">
        <v>28</v>
      </c>
    </row>
    <row r="41" spans="1:2">
      <c r="A41" s="2">
        <v>19</v>
      </c>
      <c r="B41" s="3" t="s">
        <v>29</v>
      </c>
    </row>
    <row r="42" spans="1:2">
      <c r="A42">
        <v>191008</v>
      </c>
      <c r="B42" s="1" t="s">
        <v>21</v>
      </c>
    </row>
    <row r="43" spans="1:2">
      <c r="A43" s="4"/>
      <c r="B43" s="5" t="s">
        <v>30</v>
      </c>
    </row>
    <row r="44" spans="1:2">
      <c r="A44" s="9"/>
      <c r="B44" s="10" t="s">
        <v>54</v>
      </c>
    </row>
    <row r="45" spans="1:2">
      <c r="A45" s="2">
        <v>21</v>
      </c>
      <c r="B45" s="3" t="s">
        <v>109</v>
      </c>
    </row>
    <row r="46" spans="1:2">
      <c r="A46">
        <v>211020</v>
      </c>
      <c r="B46" s="1" t="s">
        <v>37</v>
      </c>
    </row>
    <row r="47" spans="1:2">
      <c r="A47">
        <v>211505</v>
      </c>
      <c r="B47" s="1" t="s">
        <v>119</v>
      </c>
    </row>
    <row r="48" spans="1:2">
      <c r="A48" s="2">
        <v>22</v>
      </c>
      <c r="B48" s="3" t="s">
        <v>38</v>
      </c>
    </row>
    <row r="49" spans="1:2">
      <c r="A49">
        <v>220505</v>
      </c>
      <c r="B49" s="1" t="s">
        <v>39</v>
      </c>
    </row>
    <row r="50" spans="1:2">
      <c r="A50" s="2">
        <v>23</v>
      </c>
      <c r="B50" s="3" t="s">
        <v>40</v>
      </c>
    </row>
    <row r="51" spans="1:2">
      <c r="A51">
        <v>230505</v>
      </c>
      <c r="B51" s="1" t="s">
        <v>120</v>
      </c>
    </row>
    <row r="52" spans="1:2">
      <c r="A52" s="14">
        <v>238005</v>
      </c>
      <c r="B52" s="1" t="s">
        <v>41</v>
      </c>
    </row>
    <row r="53" spans="1:2">
      <c r="A53" s="2">
        <v>24</v>
      </c>
      <c r="B53" s="3" t="s">
        <v>42</v>
      </c>
    </row>
    <row r="54" spans="1:2">
      <c r="A54" s="14">
        <v>240405</v>
      </c>
      <c r="B54" s="1" t="s">
        <v>43</v>
      </c>
    </row>
    <row r="55" spans="1:2">
      <c r="A55" s="14">
        <v>240505</v>
      </c>
      <c r="B55" s="1" t="s">
        <v>131</v>
      </c>
    </row>
    <row r="56" spans="1:2">
      <c r="A56" s="14">
        <v>2408</v>
      </c>
      <c r="B56" s="1" t="s">
        <v>44</v>
      </c>
    </row>
    <row r="57" spans="1:2">
      <c r="A57" s="2">
        <v>25</v>
      </c>
      <c r="B57" s="3" t="s">
        <v>45</v>
      </c>
    </row>
    <row r="58" spans="1:2">
      <c r="A58" s="14">
        <v>250505</v>
      </c>
      <c r="B58" s="1" t="s">
        <v>122</v>
      </c>
    </row>
    <row r="59" spans="1:2">
      <c r="A59" s="2">
        <v>26</v>
      </c>
      <c r="B59" s="3" t="s">
        <v>46</v>
      </c>
    </row>
    <row r="60" spans="1:2">
      <c r="A60" s="14">
        <v>260520</v>
      </c>
      <c r="B60" s="1" t="s">
        <v>47</v>
      </c>
    </row>
    <row r="61" spans="1:2">
      <c r="A61" s="14">
        <v>261015</v>
      </c>
      <c r="B61" s="1" t="s">
        <v>121</v>
      </c>
    </row>
    <row r="62" spans="1:2">
      <c r="A62" s="2">
        <v>27</v>
      </c>
      <c r="B62" s="3" t="s">
        <v>25</v>
      </c>
    </row>
    <row r="63" spans="1:2">
      <c r="A63" s="14">
        <v>270595</v>
      </c>
      <c r="B63" s="1" t="s">
        <v>110</v>
      </c>
    </row>
    <row r="64" spans="1:2">
      <c r="A64" s="4"/>
      <c r="B64" s="5" t="s">
        <v>48</v>
      </c>
    </row>
    <row r="65" spans="1:2">
      <c r="A65" s="9"/>
      <c r="B65" s="10" t="s">
        <v>31</v>
      </c>
    </row>
    <row r="66" spans="1:2" s="67" customFormat="1">
      <c r="A66" s="84">
        <v>31</v>
      </c>
      <c r="B66" s="85" t="s">
        <v>32</v>
      </c>
    </row>
    <row r="67" spans="1:2" s="67" customFormat="1">
      <c r="A67" s="67">
        <v>310505</v>
      </c>
      <c r="B67" s="1" t="s">
        <v>170</v>
      </c>
    </row>
    <row r="68" spans="1:2" s="67" customFormat="1">
      <c r="A68" s="84">
        <v>33</v>
      </c>
      <c r="B68" s="85" t="s">
        <v>33</v>
      </c>
    </row>
    <row r="69" spans="1:2" s="67" customFormat="1">
      <c r="A69" s="67">
        <v>330505</v>
      </c>
      <c r="B69" s="1" t="s">
        <v>133</v>
      </c>
    </row>
    <row r="70" spans="1:2" s="67" customFormat="1">
      <c r="A70" s="84">
        <v>36</v>
      </c>
      <c r="B70" s="85" t="s">
        <v>34</v>
      </c>
    </row>
    <row r="71" spans="1:2">
      <c r="A71" s="67">
        <v>360505</v>
      </c>
      <c r="B71" s="1" t="s">
        <v>34</v>
      </c>
    </row>
    <row r="72" spans="1:2">
      <c r="A72" s="84">
        <v>37</v>
      </c>
      <c r="B72" s="85" t="s">
        <v>35</v>
      </c>
    </row>
    <row r="73" spans="1:2">
      <c r="A73" s="67">
        <v>370505</v>
      </c>
      <c r="B73" s="1" t="s">
        <v>1836</v>
      </c>
    </row>
    <row r="74" spans="1:2">
      <c r="A74" s="84">
        <v>38</v>
      </c>
      <c r="B74" s="85" t="s">
        <v>36</v>
      </c>
    </row>
    <row r="75" spans="1:2">
      <c r="A75" s="67">
        <v>381008</v>
      </c>
      <c r="B75" s="1" t="s">
        <v>21</v>
      </c>
    </row>
    <row r="76" spans="1:2">
      <c r="A76" s="55">
        <v>10</v>
      </c>
      <c r="B76" t="s">
        <v>135</v>
      </c>
    </row>
    <row r="77" spans="1:2">
      <c r="A77" s="55">
        <v>20</v>
      </c>
      <c r="B77" t="s">
        <v>136</v>
      </c>
    </row>
    <row r="78" spans="1:2">
      <c r="A78" s="55">
        <v>30</v>
      </c>
      <c r="B78" t="s">
        <v>137</v>
      </c>
    </row>
    <row r="79" spans="1:2">
      <c r="A79" s="55">
        <v>40</v>
      </c>
      <c r="B79" t="s">
        <v>138</v>
      </c>
    </row>
    <row r="80" spans="1:2">
      <c r="A80" s="55">
        <v>50</v>
      </c>
      <c r="B80" t="s">
        <v>139</v>
      </c>
    </row>
    <row r="81" spans="1:2">
      <c r="A81" s="55">
        <v>60</v>
      </c>
      <c r="B81" t="s">
        <v>140</v>
      </c>
    </row>
    <row r="82" spans="1:2">
      <c r="A82" s="55">
        <v>70</v>
      </c>
      <c r="B82" t="s">
        <v>141</v>
      </c>
    </row>
    <row r="83" spans="1:2">
      <c r="A83" s="55">
        <v>80</v>
      </c>
      <c r="B83" t="s">
        <v>142</v>
      </c>
    </row>
    <row r="84" spans="1:2">
      <c r="A84" s="55">
        <v>100</v>
      </c>
      <c r="B84" t="s">
        <v>143</v>
      </c>
    </row>
    <row r="85" spans="1:2">
      <c r="A85" s="55">
        <v>110</v>
      </c>
      <c r="B85" t="s">
        <v>144</v>
      </c>
    </row>
    <row r="86" spans="1:2">
      <c r="A86" s="55">
        <v>120</v>
      </c>
      <c r="B86" t="s">
        <v>49</v>
      </c>
    </row>
    <row r="87" spans="1:2">
      <c r="A87" s="55">
        <v>130</v>
      </c>
      <c r="B87" t="s">
        <v>65</v>
      </c>
    </row>
    <row r="88" spans="1:2">
      <c r="A88" s="55">
        <v>140</v>
      </c>
      <c r="B88" t="s">
        <v>145</v>
      </c>
    </row>
    <row r="89" spans="1:2">
      <c r="A89" s="55">
        <v>150</v>
      </c>
      <c r="B89" t="s">
        <v>146</v>
      </c>
    </row>
    <row r="90" spans="1:2">
      <c r="A90" s="55">
        <v>160</v>
      </c>
      <c r="B90" t="s">
        <v>147</v>
      </c>
    </row>
    <row r="91" spans="1:2">
      <c r="A91" s="55">
        <v>170</v>
      </c>
      <c r="B91" t="s">
        <v>148</v>
      </c>
    </row>
    <row r="92" spans="1:2">
      <c r="A92" s="55">
        <v>180</v>
      </c>
      <c r="B92" t="s">
        <v>149</v>
      </c>
    </row>
    <row r="93" spans="1:2">
      <c r="A93" s="55">
        <v>190</v>
      </c>
      <c r="B93" t="s">
        <v>150</v>
      </c>
    </row>
    <row r="94" spans="1:2">
      <c r="A94" s="55">
        <v>200</v>
      </c>
      <c r="B94" t="s">
        <v>151</v>
      </c>
    </row>
    <row r="95" spans="1:2">
      <c r="A95" s="55">
        <v>210</v>
      </c>
      <c r="B95" t="s">
        <v>152</v>
      </c>
    </row>
    <row r="96" spans="1:2">
      <c r="A96" s="55">
        <v>220</v>
      </c>
      <c r="B96" t="s">
        <v>153</v>
      </c>
    </row>
    <row r="97" spans="1:2">
      <c r="A97" s="55">
        <v>230</v>
      </c>
      <c r="B97" t="s">
        <v>154</v>
      </c>
    </row>
    <row r="98" spans="1:2">
      <c r="A98" s="55">
        <v>240</v>
      </c>
      <c r="B98" t="s">
        <v>155</v>
      </c>
    </row>
    <row r="99" spans="1:2">
      <c r="A99" s="55">
        <v>250</v>
      </c>
      <c r="B99" s="56" t="s">
        <v>156</v>
      </c>
    </row>
    <row r="100" spans="1:2">
      <c r="A100" s="55">
        <v>260</v>
      </c>
      <c r="B100" s="56" t="s">
        <v>157</v>
      </c>
    </row>
    <row r="101" spans="1:2">
      <c r="A101" s="55">
        <v>270</v>
      </c>
      <c r="B101" s="57" t="s">
        <v>158</v>
      </c>
    </row>
    <row r="102" spans="1:2">
      <c r="A102" s="55">
        <v>280</v>
      </c>
      <c r="B102" s="57" t="s">
        <v>159</v>
      </c>
    </row>
    <row r="103" spans="1:2">
      <c r="A103" s="55">
        <v>290</v>
      </c>
      <c r="B103" s="57" t="s">
        <v>160</v>
      </c>
    </row>
    <row r="104" spans="1:2">
      <c r="A104" s="55">
        <v>300</v>
      </c>
      <c r="B104" s="56" t="s">
        <v>161</v>
      </c>
    </row>
    <row r="105" spans="1:2">
      <c r="A105" s="55">
        <v>310</v>
      </c>
      <c r="B105" s="56" t="s">
        <v>162</v>
      </c>
    </row>
    <row r="106" spans="1:2">
      <c r="A106" s="55">
        <v>320</v>
      </c>
      <c r="B106" s="58" t="s">
        <v>163</v>
      </c>
    </row>
    <row r="107" spans="1:2">
      <c r="A107" s="55">
        <v>330</v>
      </c>
      <c r="B107" s="58" t="s">
        <v>164</v>
      </c>
    </row>
    <row r="108" spans="1:2">
      <c r="A108" s="55">
        <v>340</v>
      </c>
      <c r="B108" s="59" t="s">
        <v>165</v>
      </c>
    </row>
    <row r="109" spans="1:2">
      <c r="A109" s="55">
        <v>350</v>
      </c>
      <c r="B109" s="58" t="s">
        <v>166</v>
      </c>
    </row>
    <row r="110" spans="1:2">
      <c r="A110" s="55">
        <v>360</v>
      </c>
      <c r="B110" s="59" t="s">
        <v>167</v>
      </c>
    </row>
    <row r="111" spans="1:2">
      <c r="A111" s="55">
        <v>370</v>
      </c>
      <c r="B111" s="59" t="s">
        <v>168</v>
      </c>
    </row>
    <row r="112" spans="1:2">
      <c r="A112" s="55">
        <v>380</v>
      </c>
      <c r="B112" s="58" t="s">
        <v>169</v>
      </c>
    </row>
    <row r="113" spans="1:2">
      <c r="A113" s="55">
        <v>390</v>
      </c>
      <c r="B113" t="s">
        <v>170</v>
      </c>
    </row>
    <row r="114" spans="1:2">
      <c r="A114" s="55">
        <v>400</v>
      </c>
      <c r="B114" t="s">
        <v>171</v>
      </c>
    </row>
    <row r="115" spans="1:2">
      <c r="A115" s="55">
        <v>410</v>
      </c>
      <c r="B115" t="s">
        <v>172</v>
      </c>
    </row>
    <row r="116" spans="1:2">
      <c r="A116" s="55">
        <v>420</v>
      </c>
      <c r="B116" t="s">
        <v>173</v>
      </c>
    </row>
    <row r="117" spans="1:2">
      <c r="A117" s="55">
        <v>430</v>
      </c>
      <c r="B117" t="s">
        <v>174</v>
      </c>
    </row>
    <row r="118" spans="1:2">
      <c r="A118" s="55">
        <v>440</v>
      </c>
      <c r="B118" t="s">
        <v>175</v>
      </c>
    </row>
    <row r="119" spans="1:2">
      <c r="A119" s="55">
        <v>450</v>
      </c>
      <c r="B119" t="s">
        <v>176</v>
      </c>
    </row>
  </sheetData>
  <sheetProtection password="CA9C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="80" zoomScaleNormal="80" workbookViewId="0">
      <selection activeCell="F14" sqref="F14"/>
    </sheetView>
  </sheetViews>
  <sheetFormatPr baseColWidth="10" defaultRowHeight="15"/>
  <cols>
    <col min="2" max="2" width="39.125" style="1" customWidth="1"/>
    <col min="3" max="3" width="11.5" style="6"/>
    <col min="4" max="4" width="84" customWidth="1"/>
    <col min="6" max="6" width="15.375" customWidth="1"/>
    <col min="7" max="7" width="11" customWidth="1"/>
    <col min="8" max="8" width="33.5" customWidth="1"/>
  </cols>
  <sheetData>
    <row r="1" spans="1:6">
      <c r="A1" s="111" t="s">
        <v>51</v>
      </c>
      <c r="B1" s="111"/>
      <c r="C1" s="111"/>
      <c r="D1" s="17" t="s">
        <v>107</v>
      </c>
    </row>
    <row r="2" spans="1:6">
      <c r="A2">
        <v>1</v>
      </c>
      <c r="B2" s="1" t="s">
        <v>0</v>
      </c>
    </row>
    <row r="3" spans="1:6">
      <c r="A3" s="2">
        <v>11</v>
      </c>
      <c r="B3" s="3" t="s">
        <v>1</v>
      </c>
      <c r="C3" s="7">
        <f>SUM(C4:C5)</f>
        <v>3550</v>
      </c>
    </row>
    <row r="4" spans="1:6">
      <c r="A4">
        <v>110505</v>
      </c>
      <c r="B4" s="1" t="s">
        <v>2</v>
      </c>
      <c r="C4" s="6">
        <v>950</v>
      </c>
      <c r="D4" t="s">
        <v>93</v>
      </c>
    </row>
    <row r="5" spans="1:6">
      <c r="A5">
        <v>11101002</v>
      </c>
      <c r="B5" s="1" t="s">
        <v>3</v>
      </c>
      <c r="C5" s="6">
        <v>2600</v>
      </c>
    </row>
    <row r="6" spans="1:6">
      <c r="A6" s="2">
        <v>12</v>
      </c>
      <c r="B6" s="3" t="s">
        <v>4</v>
      </c>
      <c r="C6" s="7">
        <f>SUM(C7:C9)</f>
        <v>26550</v>
      </c>
    </row>
    <row r="7" spans="1:6">
      <c r="A7">
        <v>120520</v>
      </c>
      <c r="B7" s="1" t="s">
        <v>95</v>
      </c>
      <c r="C7" s="6">
        <v>5150</v>
      </c>
      <c r="D7" t="s">
        <v>113</v>
      </c>
      <c r="F7" t="s">
        <v>1822</v>
      </c>
    </row>
    <row r="8" spans="1:6">
      <c r="A8">
        <v>120525</v>
      </c>
      <c r="B8" s="1" t="s">
        <v>96</v>
      </c>
      <c r="C8" s="6">
        <v>13400</v>
      </c>
      <c r="D8" t="s">
        <v>1838</v>
      </c>
      <c r="F8" t="s">
        <v>115</v>
      </c>
    </row>
    <row r="9" spans="1:6">
      <c r="A9">
        <v>122510</v>
      </c>
      <c r="B9" s="1" t="s">
        <v>5</v>
      </c>
      <c r="C9" s="6">
        <v>8000</v>
      </c>
      <c r="D9" s="24" t="s">
        <v>1839</v>
      </c>
      <c r="F9" t="s">
        <v>1823</v>
      </c>
    </row>
    <row r="10" spans="1:6">
      <c r="A10" s="2">
        <v>13</v>
      </c>
      <c r="B10" s="3" t="s">
        <v>6</v>
      </c>
      <c r="C10" s="7">
        <f>SUM(C11:C16)</f>
        <v>52300</v>
      </c>
    </row>
    <row r="11" spans="1:6">
      <c r="A11">
        <v>130505</v>
      </c>
      <c r="B11" s="1" t="s">
        <v>7</v>
      </c>
      <c r="C11" s="6">
        <v>35000</v>
      </c>
      <c r="D11" t="s">
        <v>97</v>
      </c>
      <c r="F11" t="s">
        <v>1824</v>
      </c>
    </row>
    <row r="12" spans="1:6">
      <c r="A12">
        <v>133010</v>
      </c>
      <c r="B12" s="1" t="s">
        <v>9</v>
      </c>
      <c r="C12" s="6">
        <v>7000</v>
      </c>
      <c r="D12" t="s">
        <v>1863</v>
      </c>
    </row>
    <row r="13" spans="1:6">
      <c r="A13">
        <v>133015</v>
      </c>
      <c r="B13" s="1" t="s">
        <v>8</v>
      </c>
      <c r="C13" s="6">
        <v>800</v>
      </c>
      <c r="D13" t="s">
        <v>75</v>
      </c>
      <c r="F13" t="s">
        <v>1831</v>
      </c>
    </row>
    <row r="14" spans="1:6">
      <c r="A14" s="24">
        <v>136005</v>
      </c>
      <c r="B14" s="39" t="s">
        <v>10</v>
      </c>
      <c r="C14" s="50">
        <v>1000</v>
      </c>
      <c r="D14" s="24" t="s">
        <v>98</v>
      </c>
      <c r="F14" t="s">
        <v>114</v>
      </c>
    </row>
    <row r="15" spans="1:6">
      <c r="A15">
        <v>137010</v>
      </c>
      <c r="B15" s="1" t="s">
        <v>11</v>
      </c>
      <c r="C15" s="6">
        <v>12000</v>
      </c>
      <c r="D15" t="s">
        <v>99</v>
      </c>
      <c r="F15" t="s">
        <v>1833</v>
      </c>
    </row>
    <row r="16" spans="1:6">
      <c r="A16">
        <v>139905</v>
      </c>
      <c r="B16" s="1" t="s">
        <v>12</v>
      </c>
      <c r="C16" s="6">
        <v>-3500</v>
      </c>
      <c r="D16" t="s">
        <v>100</v>
      </c>
      <c r="F16" t="s">
        <v>116</v>
      </c>
    </row>
    <row r="17" spans="1:9">
      <c r="A17" s="2">
        <v>14</v>
      </c>
      <c r="B17" s="3" t="s">
        <v>13</v>
      </c>
      <c r="C17" s="7">
        <f>SUM(C18:C20)</f>
        <v>36000</v>
      </c>
    </row>
    <row r="18" spans="1:9">
      <c r="A18">
        <v>142505</v>
      </c>
      <c r="B18" s="1" t="s">
        <v>16</v>
      </c>
      <c r="C18" s="6">
        <v>8000</v>
      </c>
      <c r="D18" t="s">
        <v>80</v>
      </c>
    </row>
    <row r="19" spans="1:9" ht="30">
      <c r="A19">
        <v>143505</v>
      </c>
      <c r="B19" s="1" t="s">
        <v>101</v>
      </c>
      <c r="C19" s="6">
        <v>23000</v>
      </c>
      <c r="D19" s="51" t="s">
        <v>102</v>
      </c>
      <c r="F19" t="s">
        <v>1829</v>
      </c>
    </row>
    <row r="20" spans="1:9">
      <c r="A20">
        <v>145505</v>
      </c>
      <c r="B20" s="1" t="s">
        <v>19</v>
      </c>
      <c r="C20" s="6">
        <v>5000</v>
      </c>
    </row>
    <row r="21" spans="1:9">
      <c r="A21" s="2">
        <v>15</v>
      </c>
      <c r="B21" s="3" t="s">
        <v>20</v>
      </c>
      <c r="C21" s="7">
        <f>SUM(C22:C26)</f>
        <v>49000</v>
      </c>
    </row>
    <row r="22" spans="1:9" ht="64.5" customHeight="1">
      <c r="A22" s="21">
        <v>151610</v>
      </c>
      <c r="B22" s="35" t="s">
        <v>21</v>
      </c>
      <c r="C22" s="36">
        <v>13000</v>
      </c>
      <c r="D22" s="34" t="s">
        <v>1849</v>
      </c>
      <c r="F22" t="s">
        <v>1827</v>
      </c>
    </row>
    <row r="23" spans="1:9" ht="35.25" customHeight="1">
      <c r="A23" s="21">
        <v>151205</v>
      </c>
      <c r="B23" s="35" t="s">
        <v>22</v>
      </c>
      <c r="C23" s="36">
        <v>50000</v>
      </c>
      <c r="D23" s="37" t="s">
        <v>1826</v>
      </c>
      <c r="F23" t="s">
        <v>1827</v>
      </c>
    </row>
    <row r="24" spans="1:9">
      <c r="A24">
        <v>151210</v>
      </c>
      <c r="B24" s="1" t="s">
        <v>23</v>
      </c>
      <c r="C24" s="6">
        <v>8000</v>
      </c>
      <c r="D24" t="s">
        <v>1825</v>
      </c>
      <c r="F24" s="51" t="s">
        <v>1830</v>
      </c>
      <c r="G24">
        <v>159205</v>
      </c>
      <c r="H24" s="1" t="s">
        <v>21</v>
      </c>
      <c r="I24">
        <v>5000</v>
      </c>
    </row>
    <row r="25" spans="1:9">
      <c r="A25">
        <v>1584</v>
      </c>
      <c r="B25" s="1" t="s">
        <v>18</v>
      </c>
      <c r="C25" s="6">
        <v>4000</v>
      </c>
      <c r="D25" t="s">
        <v>81</v>
      </c>
      <c r="H25" s="1"/>
    </row>
    <row r="26" spans="1:9" ht="30">
      <c r="A26">
        <v>1592</v>
      </c>
      <c r="B26" s="1" t="s">
        <v>24</v>
      </c>
      <c r="C26" s="6">
        <v>-26000</v>
      </c>
      <c r="D26" s="51" t="s">
        <v>117</v>
      </c>
      <c r="F26" t="s">
        <v>1827</v>
      </c>
      <c r="G26">
        <v>159210</v>
      </c>
      <c r="H26" s="1" t="s">
        <v>22</v>
      </c>
      <c r="I26">
        <v>17000</v>
      </c>
    </row>
    <row r="27" spans="1:9">
      <c r="A27" s="2">
        <v>16</v>
      </c>
      <c r="B27" s="3" t="s">
        <v>62</v>
      </c>
      <c r="C27" s="7">
        <f>SUM(C28:C30)</f>
        <v>7000</v>
      </c>
      <c r="G27">
        <v>159215</v>
      </c>
      <c r="H27" s="1" t="s">
        <v>23</v>
      </c>
      <c r="I27">
        <v>4000</v>
      </c>
    </row>
    <row r="28" spans="1:9">
      <c r="A28">
        <v>160510</v>
      </c>
      <c r="B28" s="1" t="s">
        <v>103</v>
      </c>
      <c r="C28" s="6">
        <v>2000</v>
      </c>
      <c r="D28" t="s">
        <v>82</v>
      </c>
      <c r="H28" s="18" t="s">
        <v>76</v>
      </c>
      <c r="I28" s="19">
        <f>SUM(I24:I27)</f>
        <v>26000</v>
      </c>
    </row>
    <row r="29" spans="1:9">
      <c r="A29">
        <v>161010</v>
      </c>
      <c r="B29" s="1" t="s">
        <v>63</v>
      </c>
      <c r="C29" s="6">
        <v>2000</v>
      </c>
      <c r="D29" t="s">
        <v>83</v>
      </c>
      <c r="F29" t="s">
        <v>1828</v>
      </c>
    </row>
    <row r="30" spans="1:9">
      <c r="A30">
        <v>161505</v>
      </c>
      <c r="B30" s="1" t="s">
        <v>64</v>
      </c>
      <c r="C30" s="6">
        <v>3000</v>
      </c>
      <c r="D30" s="38" t="s">
        <v>77</v>
      </c>
      <c r="F30" t="s">
        <v>1827</v>
      </c>
    </row>
    <row r="31" spans="1:9">
      <c r="A31" s="2">
        <v>17</v>
      </c>
      <c r="B31" s="3" t="s">
        <v>25</v>
      </c>
      <c r="C31" s="7">
        <f>SUM(C32:C34)</f>
        <v>11300</v>
      </c>
    </row>
    <row r="32" spans="1:9">
      <c r="A32">
        <v>170520</v>
      </c>
      <c r="B32" s="1" t="s">
        <v>26</v>
      </c>
      <c r="C32" s="6">
        <v>2000</v>
      </c>
      <c r="D32" t="s">
        <v>78</v>
      </c>
    </row>
    <row r="33" spans="1:6">
      <c r="A33">
        <v>171016</v>
      </c>
      <c r="B33" s="1" t="s">
        <v>104</v>
      </c>
      <c r="C33" s="6">
        <v>300</v>
      </c>
    </row>
    <row r="34" spans="1:6">
      <c r="A34">
        <v>171008</v>
      </c>
      <c r="B34" s="1" t="s">
        <v>118</v>
      </c>
      <c r="C34" s="6">
        <v>9000</v>
      </c>
      <c r="D34" t="s">
        <v>105</v>
      </c>
    </row>
    <row r="35" spans="1:6">
      <c r="A35" s="2">
        <v>18</v>
      </c>
      <c r="B35" s="3" t="s">
        <v>27</v>
      </c>
      <c r="C35" s="7">
        <f>SUM(C36)</f>
        <v>1200</v>
      </c>
    </row>
    <row r="36" spans="1:6">
      <c r="A36">
        <v>180505</v>
      </c>
      <c r="B36" s="1" t="s">
        <v>28</v>
      </c>
      <c r="C36" s="6">
        <v>1200</v>
      </c>
    </row>
    <row r="37" spans="1:6">
      <c r="A37" s="2">
        <v>19</v>
      </c>
      <c r="B37" s="3" t="s">
        <v>29</v>
      </c>
      <c r="C37" s="7">
        <f>+C38</f>
        <v>38000</v>
      </c>
    </row>
    <row r="38" spans="1:6">
      <c r="A38">
        <v>191008</v>
      </c>
      <c r="B38" s="1" t="s">
        <v>21</v>
      </c>
      <c r="C38" s="6">
        <v>38000</v>
      </c>
    </row>
    <row r="39" spans="1:6">
      <c r="A39" s="4"/>
      <c r="B39" s="5" t="s">
        <v>30</v>
      </c>
      <c r="C39" s="8">
        <f>+C3+C6+C10+C17+C21+C31+C35+C37+C27</f>
        <v>224900</v>
      </c>
    </row>
    <row r="40" spans="1:6">
      <c r="A40" s="9"/>
      <c r="B40" s="10" t="s">
        <v>54</v>
      </c>
      <c r="C40" s="11"/>
    </row>
    <row r="41" spans="1:6">
      <c r="A41" s="2">
        <v>21</v>
      </c>
      <c r="B41" s="3" t="s">
        <v>109</v>
      </c>
      <c r="C41" s="7">
        <f>SUM(C42:C43)</f>
        <v>62000</v>
      </c>
    </row>
    <row r="42" spans="1:6">
      <c r="A42">
        <v>211020</v>
      </c>
      <c r="B42" s="1" t="s">
        <v>37</v>
      </c>
      <c r="C42" s="6">
        <v>32000</v>
      </c>
      <c r="D42" t="s">
        <v>1854</v>
      </c>
    </row>
    <row r="43" spans="1:6">
      <c r="A43">
        <v>211505</v>
      </c>
      <c r="B43" s="1" t="s">
        <v>119</v>
      </c>
      <c r="C43" s="6">
        <v>30000</v>
      </c>
      <c r="D43" t="s">
        <v>1855</v>
      </c>
    </row>
    <row r="44" spans="1:6">
      <c r="A44" s="2">
        <v>22</v>
      </c>
      <c r="B44" s="3" t="s">
        <v>38</v>
      </c>
      <c r="C44" s="7">
        <f>+C45</f>
        <v>36810</v>
      </c>
    </row>
    <row r="45" spans="1:6">
      <c r="A45" s="24">
        <v>220505</v>
      </c>
      <c r="B45" s="1" t="s">
        <v>39</v>
      </c>
      <c r="C45" s="6">
        <v>36810</v>
      </c>
    </row>
    <row r="46" spans="1:6">
      <c r="A46" s="2">
        <v>23</v>
      </c>
      <c r="B46" s="3" t="s">
        <v>40</v>
      </c>
      <c r="C46" s="7">
        <f>+C47+C48</f>
        <v>9900</v>
      </c>
    </row>
    <row r="47" spans="1:6">
      <c r="A47">
        <v>230505</v>
      </c>
      <c r="B47" s="1" t="s">
        <v>120</v>
      </c>
      <c r="C47" s="6">
        <v>3100</v>
      </c>
      <c r="D47" t="s">
        <v>79</v>
      </c>
      <c r="F47" t="s">
        <v>1824</v>
      </c>
    </row>
    <row r="48" spans="1:6">
      <c r="A48" s="14">
        <v>238005</v>
      </c>
      <c r="B48" s="1" t="s">
        <v>41</v>
      </c>
      <c r="C48" s="6">
        <v>6800</v>
      </c>
      <c r="D48" t="s">
        <v>1859</v>
      </c>
    </row>
    <row r="49" spans="1:6">
      <c r="A49" s="2">
        <v>24</v>
      </c>
      <c r="B49" s="3" t="s">
        <v>42</v>
      </c>
      <c r="C49" s="7">
        <f>SUM(C50:C52)</f>
        <v>5880</v>
      </c>
    </row>
    <row r="50" spans="1:6">
      <c r="A50" s="14">
        <v>240405</v>
      </c>
      <c r="B50" s="1" t="s">
        <v>43</v>
      </c>
      <c r="C50" s="6">
        <f>+C86</f>
        <v>4250</v>
      </c>
    </row>
    <row r="51" spans="1:6">
      <c r="A51" s="14">
        <v>240505</v>
      </c>
      <c r="B51" s="1" t="s">
        <v>131</v>
      </c>
      <c r="C51" s="6">
        <f>+C87</f>
        <v>1530</v>
      </c>
    </row>
    <row r="52" spans="1:6">
      <c r="A52" s="14">
        <v>2408</v>
      </c>
      <c r="B52" s="1" t="s">
        <v>44</v>
      </c>
      <c r="C52" s="6">
        <v>100</v>
      </c>
    </row>
    <row r="53" spans="1:6">
      <c r="A53" s="2">
        <v>25</v>
      </c>
      <c r="B53" s="3" t="s">
        <v>45</v>
      </c>
      <c r="C53" s="7">
        <f>+C54</f>
        <v>6000</v>
      </c>
    </row>
    <row r="54" spans="1:6">
      <c r="A54" s="14">
        <v>250505</v>
      </c>
      <c r="B54" s="1" t="s">
        <v>122</v>
      </c>
      <c r="C54" s="6">
        <v>6000</v>
      </c>
      <c r="D54" t="s">
        <v>1860</v>
      </c>
    </row>
    <row r="55" spans="1:6">
      <c r="A55" s="2">
        <v>26</v>
      </c>
      <c r="B55" s="3" t="s">
        <v>46</v>
      </c>
      <c r="C55" s="7">
        <f>+C56+C57</f>
        <v>13000</v>
      </c>
    </row>
    <row r="56" spans="1:6">
      <c r="A56" s="14">
        <v>260520</v>
      </c>
      <c r="B56" s="1" t="s">
        <v>47</v>
      </c>
      <c r="C56" s="6">
        <v>8000</v>
      </c>
      <c r="D56" t="s">
        <v>1861</v>
      </c>
    </row>
    <row r="57" spans="1:6">
      <c r="A57" s="14">
        <v>261015</v>
      </c>
      <c r="B57" s="1" t="s">
        <v>121</v>
      </c>
      <c r="C57" s="6">
        <v>5000</v>
      </c>
      <c r="D57" t="s">
        <v>1835</v>
      </c>
    </row>
    <row r="58" spans="1:6">
      <c r="A58" s="2">
        <v>27</v>
      </c>
      <c r="B58" s="3" t="s">
        <v>25</v>
      </c>
      <c r="C58" s="7">
        <f>+C59</f>
        <v>2000</v>
      </c>
    </row>
    <row r="59" spans="1:6">
      <c r="A59" s="14">
        <v>270595</v>
      </c>
      <c r="B59" s="1" t="s">
        <v>110</v>
      </c>
      <c r="C59" s="6">
        <v>2000</v>
      </c>
      <c r="D59" t="s">
        <v>1862</v>
      </c>
      <c r="F59" t="s">
        <v>1834</v>
      </c>
    </row>
    <row r="60" spans="1:6">
      <c r="A60" s="4"/>
      <c r="B60" s="5" t="s">
        <v>48</v>
      </c>
      <c r="C60" s="8">
        <f>+C41+C44+C46+C49+C53+C55+C58</f>
        <v>135590</v>
      </c>
    </row>
    <row r="61" spans="1:6">
      <c r="A61" s="9"/>
      <c r="B61" s="10" t="s">
        <v>31</v>
      </c>
      <c r="C61" s="11"/>
    </row>
    <row r="62" spans="1:6">
      <c r="A62" s="84">
        <v>31</v>
      </c>
      <c r="B62" s="85" t="s">
        <v>32</v>
      </c>
      <c r="C62" s="86">
        <v>-32000</v>
      </c>
    </row>
    <row r="63" spans="1:6" s="67" customFormat="1">
      <c r="A63">
        <v>310505</v>
      </c>
      <c r="B63" s="1" t="s">
        <v>170</v>
      </c>
      <c r="C63" s="6">
        <v>-32000</v>
      </c>
    </row>
    <row r="64" spans="1:6">
      <c r="A64" s="84">
        <v>33</v>
      </c>
      <c r="B64" s="85" t="s">
        <v>33</v>
      </c>
      <c r="C64" s="86">
        <f>400+C89</f>
        <v>1522</v>
      </c>
    </row>
    <row r="65" spans="1:3" s="67" customFormat="1">
      <c r="A65">
        <v>330505</v>
      </c>
      <c r="B65" s="1" t="s">
        <v>133</v>
      </c>
      <c r="C65" s="6">
        <f>C64</f>
        <v>1522</v>
      </c>
    </row>
    <row r="66" spans="1:3">
      <c r="A66" s="84">
        <v>36</v>
      </c>
      <c r="B66" s="85" t="s">
        <v>34</v>
      </c>
      <c r="C66" s="86">
        <f>C90</f>
        <v>10098</v>
      </c>
    </row>
    <row r="67" spans="1:3" s="67" customFormat="1">
      <c r="A67">
        <v>360505</v>
      </c>
      <c r="B67" s="1" t="s">
        <v>34</v>
      </c>
      <c r="C67" s="6">
        <f>C66</f>
        <v>10098</v>
      </c>
    </row>
    <row r="68" spans="1:3">
      <c r="A68" s="84">
        <v>37</v>
      </c>
      <c r="B68" s="85" t="s">
        <v>35</v>
      </c>
      <c r="C68" s="86">
        <v>7690</v>
      </c>
    </row>
    <row r="69" spans="1:3" s="67" customFormat="1">
      <c r="A69">
        <v>370505</v>
      </c>
      <c r="B69" s="1" t="s">
        <v>1836</v>
      </c>
      <c r="C69" s="6">
        <f>C68</f>
        <v>7690</v>
      </c>
    </row>
    <row r="70" spans="1:3">
      <c r="A70" s="84">
        <v>38</v>
      </c>
      <c r="B70" s="85" t="s">
        <v>36</v>
      </c>
      <c r="C70" s="86">
        <v>38000</v>
      </c>
    </row>
    <row r="71" spans="1:3" s="67" customFormat="1">
      <c r="A71">
        <v>381008</v>
      </c>
      <c r="B71" s="1" t="s">
        <v>21</v>
      </c>
      <c r="C71" s="6">
        <f>C70</f>
        <v>38000</v>
      </c>
    </row>
    <row r="72" spans="1:3">
      <c r="A72" s="4"/>
      <c r="B72" s="5" t="s">
        <v>52</v>
      </c>
      <c r="C72" s="8">
        <f>C62+C64+C66+C68+C70</f>
        <v>25310</v>
      </c>
    </row>
    <row r="73" spans="1:3">
      <c r="A73" s="4"/>
      <c r="B73" s="5" t="s">
        <v>53</v>
      </c>
      <c r="C73" s="8">
        <f>+C60+C72</f>
        <v>160900</v>
      </c>
    </row>
    <row r="75" spans="1:3">
      <c r="C75" s="6">
        <f>+C39-C73</f>
        <v>64000</v>
      </c>
    </row>
    <row r="77" spans="1:3">
      <c r="B77" s="53" t="s">
        <v>111</v>
      </c>
      <c r="C77" s="54"/>
    </row>
    <row r="79" spans="1:3">
      <c r="A79">
        <v>4135</v>
      </c>
      <c r="B79" s="1" t="s">
        <v>112</v>
      </c>
      <c r="C79" s="6">
        <v>130000</v>
      </c>
    </row>
    <row r="80" spans="1:3">
      <c r="A80">
        <v>6135</v>
      </c>
      <c r="B80" s="1" t="s">
        <v>123</v>
      </c>
      <c r="C80" s="52">
        <v>85000</v>
      </c>
    </row>
    <row r="81" spans="1:3">
      <c r="B81" s="47" t="s">
        <v>124</v>
      </c>
      <c r="C81" s="48">
        <f>C79-C80</f>
        <v>45000</v>
      </c>
    </row>
    <row r="82" spans="1:3">
      <c r="A82">
        <v>51</v>
      </c>
      <c r="B82" s="1" t="s">
        <v>125</v>
      </c>
      <c r="C82" s="6">
        <v>20000</v>
      </c>
    </row>
    <row r="83" spans="1:3">
      <c r="A83">
        <v>52</v>
      </c>
      <c r="B83" s="1" t="s">
        <v>126</v>
      </c>
      <c r="C83" s="6">
        <v>13000</v>
      </c>
    </row>
    <row r="84" spans="1:3">
      <c r="A84">
        <v>42</v>
      </c>
      <c r="B84" s="1" t="s">
        <v>127</v>
      </c>
      <c r="C84" s="6">
        <v>5000</v>
      </c>
    </row>
    <row r="85" spans="1:3">
      <c r="B85" s="47" t="s">
        <v>128</v>
      </c>
      <c r="C85" s="48">
        <f>C81-C82-C83+C84</f>
        <v>17000</v>
      </c>
    </row>
    <row r="86" spans="1:3">
      <c r="B86" s="1" t="s">
        <v>129</v>
      </c>
      <c r="C86" s="6">
        <f>C85*25%</f>
        <v>4250</v>
      </c>
    </row>
    <row r="87" spans="1:3">
      <c r="B87" s="1" t="s">
        <v>130</v>
      </c>
      <c r="C87" s="6">
        <f>C85*9%</f>
        <v>1530</v>
      </c>
    </row>
    <row r="88" spans="1:3">
      <c r="B88" s="47" t="s">
        <v>132</v>
      </c>
      <c r="C88" s="48">
        <f>C85-C86-C87</f>
        <v>11220</v>
      </c>
    </row>
    <row r="89" spans="1:3">
      <c r="B89" s="1" t="s">
        <v>133</v>
      </c>
      <c r="C89" s="6">
        <f>C88*10%</f>
        <v>1122</v>
      </c>
    </row>
    <row r="90" spans="1:3">
      <c r="B90" s="47" t="s">
        <v>134</v>
      </c>
      <c r="C90" s="48">
        <f>C88-C89</f>
        <v>10098</v>
      </c>
    </row>
  </sheetData>
  <mergeCells count="1">
    <mergeCell ref="A1:C1"/>
  </mergeCells>
  <pageMargins left="0.7" right="0.7" top="0.75" bottom="0.75" header="0.3" footer="0.3"/>
  <pageSetup orientation="portrait" horizontalDpi="288" verticalDpi="28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2"/>
  <sheetViews>
    <sheetView zoomScaleNormal="100" workbookViewId="0">
      <selection activeCell="D1" sqref="D1:E1"/>
    </sheetView>
  </sheetViews>
  <sheetFormatPr baseColWidth="10" defaultRowHeight="15"/>
  <cols>
    <col min="1" max="1" width="12.5" customWidth="1"/>
    <col min="2" max="2" width="34.5" customWidth="1"/>
    <col min="3" max="3" width="6.5" style="23" customWidth="1"/>
    <col min="4" max="9" width="11.5" style="6"/>
    <col min="10" max="10" width="35.875" customWidth="1"/>
  </cols>
  <sheetData>
    <row r="1" spans="1:15">
      <c r="D1" s="112" t="s">
        <v>84</v>
      </c>
      <c r="E1" s="112"/>
      <c r="F1" s="113" t="s">
        <v>85</v>
      </c>
      <c r="G1" s="113"/>
      <c r="H1" s="114" t="s">
        <v>94</v>
      </c>
      <c r="I1" s="114"/>
      <c r="J1" s="115" t="s">
        <v>71</v>
      </c>
      <c r="O1" t="s">
        <v>86</v>
      </c>
    </row>
    <row r="2" spans="1:15">
      <c r="A2" s="16" t="s">
        <v>66</v>
      </c>
      <c r="B2" s="16" t="s">
        <v>67</v>
      </c>
      <c r="C2" s="22" t="s">
        <v>70</v>
      </c>
      <c r="D2" s="31" t="s">
        <v>68</v>
      </c>
      <c r="E2" s="31" t="s">
        <v>69</v>
      </c>
      <c r="F2" s="32" t="s">
        <v>68</v>
      </c>
      <c r="G2" s="32" t="s">
        <v>69</v>
      </c>
      <c r="H2" s="33" t="s">
        <v>68</v>
      </c>
      <c r="I2" s="33" t="s">
        <v>69</v>
      </c>
      <c r="J2" s="115"/>
    </row>
    <row r="3" spans="1:15">
      <c r="A3" s="40">
        <v>110505</v>
      </c>
      <c r="B3" s="15" t="str">
        <f>IF(A3=0,"",VLOOKUP(A3,Códigos!$A$2:$B$119,2,0))</f>
        <v>Caja Menor</v>
      </c>
      <c r="C3" s="41" t="s">
        <v>1864</v>
      </c>
      <c r="D3" s="42"/>
      <c r="E3" s="42">
        <v>50</v>
      </c>
      <c r="F3" s="43"/>
      <c r="G3" s="43"/>
      <c r="H3" s="42"/>
      <c r="I3" s="42"/>
      <c r="J3" s="40"/>
      <c r="O3" s="20" t="s">
        <v>87</v>
      </c>
    </row>
    <row r="4" spans="1:15">
      <c r="A4" s="40">
        <v>136505</v>
      </c>
      <c r="B4" s="15" t="str">
        <f>IF(A4=0,"",VLOOKUP(A4,Códigos!$A$2:$B$119,2,0))</f>
        <v>Cuentas por cobrar trabajadores</v>
      </c>
      <c r="C4" s="41" t="s">
        <v>1864</v>
      </c>
      <c r="D4" s="42">
        <v>50</v>
      </c>
      <c r="E4" s="42"/>
      <c r="F4" s="43"/>
      <c r="G4" s="43"/>
      <c r="H4" s="42"/>
      <c r="I4" s="42"/>
      <c r="J4" s="40"/>
      <c r="O4" t="s">
        <v>88</v>
      </c>
    </row>
    <row r="5" spans="1:15">
      <c r="A5" s="40"/>
      <c r="B5" s="15" t="str">
        <f>IF(A5=0,"",VLOOKUP(A5,Códigos!$A$2:$B$119,2,0))</f>
        <v/>
      </c>
      <c r="C5" s="41"/>
      <c r="D5" s="42"/>
      <c r="E5" s="42"/>
      <c r="F5" s="43"/>
      <c r="G5" s="43"/>
      <c r="H5" s="42"/>
      <c r="I5" s="42"/>
      <c r="J5" s="40"/>
      <c r="O5" t="s">
        <v>89</v>
      </c>
    </row>
    <row r="6" spans="1:15">
      <c r="A6" s="40">
        <v>110505</v>
      </c>
      <c r="B6" s="15" t="str">
        <f>IF(A6=0,"",VLOOKUP(A6,Códigos!$A$2:$B$119,2,0))</f>
        <v>Caja Menor</v>
      </c>
      <c r="C6" s="41" t="s">
        <v>1865</v>
      </c>
      <c r="D6" s="42"/>
      <c r="E6" s="42"/>
      <c r="F6" s="43"/>
      <c r="G6" s="43">
        <v>900</v>
      </c>
      <c r="H6" s="42"/>
      <c r="I6" s="42"/>
      <c r="J6" s="40"/>
      <c r="O6" t="s">
        <v>90</v>
      </c>
    </row>
    <row r="7" spans="1:15">
      <c r="A7" s="40">
        <v>10</v>
      </c>
      <c r="B7" s="15" t="str">
        <f>IF(A7=0,"",VLOOKUP(A7,Códigos!$A$2:$B$119,2,0))</f>
        <v>Efectivo y equivalentes al efectivo</v>
      </c>
      <c r="C7" s="41" t="s">
        <v>1865</v>
      </c>
      <c r="D7" s="42"/>
      <c r="E7" s="42"/>
      <c r="F7" s="43">
        <v>900</v>
      </c>
      <c r="G7" s="43"/>
      <c r="H7" s="42"/>
      <c r="I7" s="42"/>
      <c r="J7" s="40"/>
    </row>
    <row r="8" spans="1:15">
      <c r="A8" s="40"/>
      <c r="B8" s="15" t="str">
        <f>IF(A8=0,"",VLOOKUP(A8,Códigos!$A$2:$B$119,2,0))</f>
        <v/>
      </c>
      <c r="C8" s="41"/>
      <c r="D8" s="42"/>
      <c r="E8" s="42"/>
      <c r="F8" s="43"/>
      <c r="G8" s="43"/>
      <c r="H8" s="42"/>
      <c r="I8" s="42"/>
      <c r="J8" s="40"/>
      <c r="O8" t="s">
        <v>91</v>
      </c>
    </row>
    <row r="9" spans="1:15">
      <c r="A9" s="40">
        <v>11101002</v>
      </c>
      <c r="B9" s="15" t="str">
        <f>IF(A9=0,"",VLOOKUP(A9,Códigos!$A$2:$B$119,2,0))</f>
        <v>Banco A</v>
      </c>
      <c r="C9" s="41" t="s">
        <v>1865</v>
      </c>
      <c r="D9" s="42"/>
      <c r="E9" s="42"/>
      <c r="F9" s="43"/>
      <c r="G9" s="43">
        <v>2600</v>
      </c>
      <c r="H9" s="42"/>
      <c r="I9" s="42"/>
      <c r="J9" s="40"/>
      <c r="O9" t="s">
        <v>92</v>
      </c>
    </row>
    <row r="10" spans="1:15">
      <c r="A10" s="40">
        <v>10</v>
      </c>
      <c r="B10" s="15" t="str">
        <f>IF(A10=0,"",VLOOKUP(A10,Códigos!$A$2:$B$119,2,0))</f>
        <v>Efectivo y equivalentes al efectivo</v>
      </c>
      <c r="C10" s="41" t="s">
        <v>1865</v>
      </c>
      <c r="D10" s="42"/>
      <c r="E10" s="42"/>
      <c r="F10" s="43">
        <v>2600</v>
      </c>
      <c r="G10" s="43"/>
      <c r="H10" s="42"/>
      <c r="I10" s="42"/>
      <c r="J10" s="40"/>
    </row>
    <row r="11" spans="1:15">
      <c r="A11" s="40"/>
      <c r="B11" s="15" t="str">
        <f>IF(A11=0,"",VLOOKUP(A11,Códigos!$A$2:$B$119,2,0))</f>
        <v/>
      </c>
      <c r="C11" s="41"/>
      <c r="D11" s="42"/>
      <c r="E11" s="42"/>
      <c r="F11" s="43"/>
      <c r="G11" s="43"/>
      <c r="H11" s="42"/>
      <c r="I11" s="42"/>
      <c r="J11" s="40"/>
    </row>
    <row r="12" spans="1:15">
      <c r="A12" s="88">
        <v>120520</v>
      </c>
      <c r="B12" s="15" t="str">
        <f>IF(A12=0,"",VLOOKUP(A12,Códigos!$A$2:$B$119,2,0))</f>
        <v>Inversiones en acciones permanentes</v>
      </c>
      <c r="C12" s="41" t="s">
        <v>1865</v>
      </c>
      <c r="D12" s="42"/>
      <c r="E12" s="42"/>
      <c r="F12" s="87"/>
      <c r="G12" s="87">
        <v>5150</v>
      </c>
      <c r="H12" s="42"/>
      <c r="I12" s="42"/>
      <c r="J12" s="40"/>
    </row>
    <row r="13" spans="1:15">
      <c r="A13" s="88">
        <v>160</v>
      </c>
      <c r="B13" s="15" t="str">
        <f>IF(A13=0,"",VLOOKUP(A13,Códigos!$A$2:$B$119,2,0))</f>
        <v>Inversiones en subsidiarias, negocios conjuntos y asociadas</v>
      </c>
      <c r="C13" s="41" t="s">
        <v>1865</v>
      </c>
      <c r="D13" s="42"/>
      <c r="E13" s="42"/>
      <c r="F13" s="87">
        <v>5150</v>
      </c>
      <c r="G13" s="87"/>
      <c r="H13" s="42"/>
      <c r="I13" s="42"/>
      <c r="J13" s="40"/>
    </row>
    <row r="14" spans="1:15">
      <c r="A14" s="40"/>
      <c r="B14" s="15" t="str">
        <f>IF(A14=0,"",VLOOKUP(A14,Códigos!$A$2:$B$119,2,0))</f>
        <v/>
      </c>
      <c r="C14" s="41"/>
      <c r="D14" s="42"/>
      <c r="E14" s="42"/>
      <c r="F14" s="43"/>
      <c r="G14" s="43"/>
      <c r="H14" s="42"/>
      <c r="I14" s="42"/>
      <c r="J14" s="40"/>
    </row>
    <row r="15" spans="1:15">
      <c r="A15" s="40">
        <v>120525</v>
      </c>
      <c r="B15" s="15" t="str">
        <f>IF(A15=0,"",VLOOKUP(A15,Códigos!$A$2:$B$119,2,0))</f>
        <v>Inversiones en Acciones</v>
      </c>
      <c r="C15" s="41" t="s">
        <v>1865</v>
      </c>
      <c r="D15" s="42"/>
      <c r="E15" s="42"/>
      <c r="F15" s="43"/>
      <c r="G15" s="43">
        <v>13400</v>
      </c>
      <c r="H15" s="42"/>
      <c r="I15" s="42"/>
      <c r="J15" s="40"/>
    </row>
    <row r="16" spans="1:15">
      <c r="A16" s="40">
        <v>60</v>
      </c>
      <c r="B16" s="15" t="str">
        <f>IF(A16=0,"",VLOOKUP(A16,Códigos!$A$2:$B$119,2,0))</f>
        <v>Otros activos financieros - corriente</v>
      </c>
      <c r="C16" s="41" t="s">
        <v>1865</v>
      </c>
      <c r="D16" s="42"/>
      <c r="E16" s="42"/>
      <c r="F16" s="43">
        <v>3400</v>
      </c>
      <c r="G16" s="43"/>
      <c r="H16" s="42"/>
      <c r="I16" s="42"/>
      <c r="J16" s="40"/>
    </row>
    <row r="17" spans="1:10">
      <c r="A17" s="40">
        <v>220</v>
      </c>
      <c r="B17" s="15" t="str">
        <f>IF(A17=0,"",VLOOKUP(A17,Códigos!$A$2:$B$119,2,0))</f>
        <v>Otros activos financieros no corrientes</v>
      </c>
      <c r="C17" s="41" t="s">
        <v>1865</v>
      </c>
      <c r="D17" s="42"/>
      <c r="E17" s="42"/>
      <c r="F17" s="43">
        <v>10000</v>
      </c>
      <c r="G17" s="43"/>
      <c r="H17" s="42"/>
      <c r="I17" s="42"/>
      <c r="J17" s="40"/>
    </row>
    <row r="18" spans="1:10">
      <c r="A18" s="40"/>
      <c r="B18" s="15" t="str">
        <f>IF(A18=0,"",VLOOKUP(A18,Códigos!$A$2:$B$119,2,0))</f>
        <v/>
      </c>
      <c r="C18" s="41"/>
      <c r="D18" s="42"/>
      <c r="E18" s="42"/>
      <c r="F18" s="43"/>
      <c r="G18" s="43"/>
      <c r="H18" s="42"/>
      <c r="I18" s="42"/>
      <c r="J18" s="40"/>
    </row>
    <row r="19" spans="1:10">
      <c r="A19" s="40">
        <v>122510</v>
      </c>
      <c r="B19" s="15" t="str">
        <f>IF(A19=0,"",VLOOKUP(A19,Códigos!$A$2:$B$119,2,0))</f>
        <v>Certificado de depósito a término</v>
      </c>
      <c r="C19" s="41" t="s">
        <v>1865</v>
      </c>
      <c r="D19" s="42"/>
      <c r="E19" s="42"/>
      <c r="F19" s="43"/>
      <c r="G19" s="43">
        <v>8000</v>
      </c>
      <c r="H19" s="42"/>
      <c r="I19" s="42"/>
      <c r="J19" s="40"/>
    </row>
    <row r="20" spans="1:10">
      <c r="A20" s="40">
        <v>10</v>
      </c>
      <c r="B20" s="15" t="str">
        <f>IF(A20=0,"",VLOOKUP(A20,Códigos!$A$2:$B$119,2,0))</f>
        <v>Efectivo y equivalentes al efectivo</v>
      </c>
      <c r="C20" s="41" t="s">
        <v>1865</v>
      </c>
      <c r="D20" s="42"/>
      <c r="E20" s="42"/>
      <c r="F20" s="43">
        <v>1000</v>
      </c>
      <c r="G20" s="43"/>
      <c r="H20" s="42"/>
      <c r="I20" s="42"/>
      <c r="J20" s="40"/>
    </row>
    <row r="21" spans="1:10">
      <c r="A21" s="40">
        <v>220</v>
      </c>
      <c r="B21" s="15" t="str">
        <f>IF(A21=0,"",VLOOKUP(A21,Códigos!$A$2:$B$119,2,0))</f>
        <v>Otros activos financieros no corrientes</v>
      </c>
      <c r="C21" s="41" t="s">
        <v>1865</v>
      </c>
      <c r="D21" s="42"/>
      <c r="E21" s="42"/>
      <c r="F21" s="43">
        <v>7000</v>
      </c>
      <c r="G21" s="43"/>
      <c r="H21" s="42"/>
      <c r="I21" s="42"/>
      <c r="J21" s="40"/>
    </row>
    <row r="22" spans="1:10">
      <c r="A22" s="40"/>
      <c r="B22" s="15" t="str">
        <f>IF(A22=0,"",VLOOKUP(A22,Códigos!$A$2:$B$119,2,0))</f>
        <v/>
      </c>
      <c r="C22" s="41"/>
      <c r="D22" s="42"/>
      <c r="E22" s="42"/>
      <c r="F22" s="43"/>
      <c r="G22" s="43"/>
      <c r="H22" s="42"/>
      <c r="I22" s="42"/>
      <c r="J22" s="40"/>
    </row>
    <row r="23" spans="1:10">
      <c r="A23" s="40">
        <v>130505</v>
      </c>
      <c r="B23" s="15" t="str">
        <f>IF(A23=0,"",VLOOKUP(A23,Códigos!$A$2:$B$119,2,0))</f>
        <v>Clientes</v>
      </c>
      <c r="C23" s="41" t="s">
        <v>1865</v>
      </c>
      <c r="D23" s="42"/>
      <c r="E23" s="42"/>
      <c r="F23" s="43"/>
      <c r="G23" s="43">
        <v>35000</v>
      </c>
      <c r="H23" s="42"/>
      <c r="I23" s="42"/>
      <c r="J23" s="40"/>
    </row>
    <row r="24" spans="1:10">
      <c r="A24" s="40">
        <v>20</v>
      </c>
      <c r="B24" s="15" t="str">
        <f>IF(A24=0,"",VLOOKUP(A24,Códigos!$A$2:$B$119,2,0))</f>
        <v>Cuentas comerciales por cobrar y otras cuentas por cobrar - corriente</v>
      </c>
      <c r="C24" s="41" t="s">
        <v>1865</v>
      </c>
      <c r="D24" s="42"/>
      <c r="E24" s="42"/>
      <c r="F24" s="43">
        <v>30000</v>
      </c>
      <c r="G24" s="43"/>
      <c r="H24" s="42"/>
      <c r="I24" s="42"/>
      <c r="J24" s="40"/>
    </row>
    <row r="25" spans="1:10">
      <c r="A25" s="40">
        <v>180</v>
      </c>
      <c r="B25" s="15" t="str">
        <f>IF(A25=0,"",VLOOKUP(A25,Códigos!$A$2:$B$119,2,0))</f>
        <v>Cuentas comerciales por cobrar y otras cuentas por cobrar no corrientes</v>
      </c>
      <c r="C25" s="41" t="s">
        <v>1865</v>
      </c>
      <c r="D25" s="42"/>
      <c r="E25" s="42"/>
      <c r="F25" s="43">
        <v>5000</v>
      </c>
      <c r="G25" s="43"/>
      <c r="H25" s="42"/>
      <c r="I25" s="42"/>
      <c r="J25" s="40"/>
    </row>
    <row r="26" spans="1:10">
      <c r="A26" s="40"/>
      <c r="B26" s="15" t="str">
        <f>IF(A26=0,"",VLOOKUP(A26,Códigos!$A$2:$B$119,2,0))</f>
        <v/>
      </c>
      <c r="C26" s="41"/>
      <c r="D26" s="42"/>
      <c r="E26" s="42"/>
      <c r="F26" s="43"/>
      <c r="G26" s="43"/>
      <c r="H26" s="42"/>
      <c r="I26" s="42"/>
      <c r="J26" s="40"/>
    </row>
    <row r="27" spans="1:10">
      <c r="A27" s="40">
        <v>180</v>
      </c>
      <c r="B27" s="15" t="str">
        <f>IF(A27=0,"",VLOOKUP(A27,Códigos!$A$2:$B$119,2,0))</f>
        <v>Cuentas comerciales por cobrar y otras cuentas por cobrar no corrientes</v>
      </c>
      <c r="C27" s="41" t="s">
        <v>74</v>
      </c>
      <c r="D27" s="42"/>
      <c r="E27" s="42"/>
      <c r="F27" s="43"/>
      <c r="G27" s="43"/>
      <c r="H27" s="42"/>
      <c r="I27" s="42">
        <f>+Calculo!C9</f>
        <v>1014.0306122448987</v>
      </c>
      <c r="J27" s="40"/>
    </row>
    <row r="28" spans="1:10">
      <c r="A28" s="40">
        <v>430</v>
      </c>
      <c r="B28" s="15" t="str">
        <f>IF(A28=0,"",VLOOKUP(A28,Códigos!$A$2:$B$119,2,0))</f>
        <v>Ganancias acumuladas</v>
      </c>
      <c r="C28" s="41" t="s">
        <v>74</v>
      </c>
      <c r="D28" s="42"/>
      <c r="E28" s="42"/>
      <c r="F28" s="43"/>
      <c r="G28" s="43"/>
      <c r="H28" s="42">
        <f>+I27</f>
        <v>1014.0306122448987</v>
      </c>
      <c r="I28" s="42"/>
      <c r="J28" s="40"/>
    </row>
    <row r="29" spans="1:10">
      <c r="A29" s="40"/>
      <c r="B29" s="15" t="str">
        <f>IF(A29=0,"",VLOOKUP(A29,Códigos!$A$2:$B$119,2,0))</f>
        <v/>
      </c>
      <c r="C29" s="41"/>
      <c r="D29" s="42"/>
      <c r="E29" s="42"/>
      <c r="F29" s="43"/>
      <c r="G29" s="43"/>
      <c r="H29" s="42"/>
      <c r="I29" s="42"/>
      <c r="J29" s="40"/>
    </row>
    <row r="30" spans="1:10">
      <c r="A30" s="40">
        <v>133010</v>
      </c>
      <c r="B30" s="15" t="str">
        <f>IF(A30=0,"",VLOOKUP(A30,Códigos!$A$2:$B$119,2,0))</f>
        <v>Anticipos - Compra de PPYE</v>
      </c>
      <c r="C30" s="41" t="s">
        <v>1865</v>
      </c>
      <c r="D30" s="42"/>
      <c r="E30" s="42"/>
      <c r="F30" s="43"/>
      <c r="G30" s="43">
        <v>7000</v>
      </c>
      <c r="H30" s="42"/>
      <c r="I30" s="42"/>
      <c r="J30" s="40"/>
    </row>
    <row r="31" spans="1:10">
      <c r="A31" s="40">
        <v>120</v>
      </c>
      <c r="B31" s="15" t="str">
        <f>IF(A31=0,"",VLOOKUP(A31,Códigos!$A$2:$B$119,2,0))</f>
        <v>Propiedades, planta y equipo</v>
      </c>
      <c r="C31" s="41" t="s">
        <v>1865</v>
      </c>
      <c r="D31" s="42"/>
      <c r="E31" s="42"/>
      <c r="F31" s="43">
        <v>7000</v>
      </c>
      <c r="G31" s="43"/>
      <c r="H31" s="42"/>
      <c r="I31" s="42"/>
      <c r="J31" s="40"/>
    </row>
    <row r="32" spans="1:10">
      <c r="A32" s="40"/>
      <c r="B32" s="15" t="str">
        <f>IF(A32=0,"",VLOOKUP(A32,Códigos!$A$2:$B$119,2,0))</f>
        <v/>
      </c>
      <c r="C32" s="41"/>
      <c r="D32" s="42"/>
      <c r="E32" s="42"/>
      <c r="F32" s="43"/>
      <c r="G32" s="43"/>
      <c r="H32" s="42"/>
      <c r="I32" s="42"/>
      <c r="J32" s="40"/>
    </row>
    <row r="33" spans="1:10">
      <c r="A33" s="40">
        <v>133015</v>
      </c>
      <c r="B33" s="15" t="str">
        <f>IF(A33=0,"",VLOOKUP(A33,Códigos!$A$2:$B$119,2,0))</f>
        <v>Anticipos gastos de viajes - Empleados</v>
      </c>
      <c r="C33" s="41" t="s">
        <v>74</v>
      </c>
      <c r="D33" s="42"/>
      <c r="E33" s="42"/>
      <c r="F33" s="43"/>
      <c r="G33" s="43"/>
      <c r="H33" s="42"/>
      <c r="I33" s="42">
        <v>800</v>
      </c>
      <c r="J33" s="40"/>
    </row>
    <row r="34" spans="1:10">
      <c r="A34" s="40">
        <v>430</v>
      </c>
      <c r="B34" s="15" t="str">
        <f>IF(A34=0,"",VLOOKUP(A34,Códigos!$A$2:$B$119,2,0))</f>
        <v>Ganancias acumuladas</v>
      </c>
      <c r="C34" s="41" t="s">
        <v>74</v>
      </c>
      <c r="D34" s="42"/>
      <c r="E34" s="42"/>
      <c r="F34" s="43"/>
      <c r="G34" s="43"/>
      <c r="H34" s="42">
        <v>800</v>
      </c>
      <c r="I34" s="42"/>
      <c r="J34" s="40"/>
    </row>
    <row r="35" spans="1:10">
      <c r="A35" s="88"/>
      <c r="B35" s="15" t="str">
        <f>IF(A35=0,"",VLOOKUP(A35,Códigos!$A$2:$B$119,2,0))</f>
        <v/>
      </c>
      <c r="C35" s="41"/>
      <c r="D35" s="42"/>
      <c r="E35" s="42"/>
      <c r="F35" s="43"/>
      <c r="G35" s="43"/>
      <c r="H35" s="42"/>
      <c r="I35" s="42"/>
      <c r="J35" s="40"/>
    </row>
    <row r="36" spans="1:10">
      <c r="A36" s="40">
        <v>136005</v>
      </c>
      <c r="B36" s="15" t="str">
        <f>IF(A36=0,"",VLOOKUP(A36,Códigos!$A$2:$B$119,2,0))</f>
        <v>Reclamaciones a aseguradoras</v>
      </c>
      <c r="C36" s="41" t="s">
        <v>74</v>
      </c>
      <c r="D36" s="42"/>
      <c r="E36" s="42"/>
      <c r="F36" s="43"/>
      <c r="G36" s="43"/>
      <c r="H36" s="42"/>
      <c r="I36" s="42">
        <v>1000</v>
      </c>
      <c r="J36" s="40" t="s">
        <v>1866</v>
      </c>
    </row>
    <row r="37" spans="1:10">
      <c r="A37" s="40">
        <v>430</v>
      </c>
      <c r="B37" s="15" t="str">
        <f>IF(A37=0,"",VLOOKUP(A37,Códigos!$A$2:$B$119,2,0))</f>
        <v>Ganancias acumuladas</v>
      </c>
      <c r="C37" s="41" t="s">
        <v>74</v>
      </c>
      <c r="D37" s="42"/>
      <c r="E37" s="42"/>
      <c r="F37" s="43"/>
      <c r="G37" s="43"/>
      <c r="H37" s="42">
        <v>1000</v>
      </c>
      <c r="I37" s="42"/>
      <c r="J37" s="40"/>
    </row>
    <row r="38" spans="1:10">
      <c r="A38" s="40"/>
      <c r="B38" s="15" t="str">
        <f>IF(A38=0,"",VLOOKUP(A38,Códigos!$A$2:$B$119,2,0))</f>
        <v/>
      </c>
      <c r="C38" s="41"/>
      <c r="D38" s="42"/>
      <c r="E38" s="42"/>
      <c r="F38" s="43"/>
      <c r="G38" s="43"/>
      <c r="H38" s="42"/>
      <c r="I38" s="42"/>
      <c r="J38" s="40"/>
    </row>
    <row r="39" spans="1:10">
      <c r="A39" s="40">
        <v>137010</v>
      </c>
      <c r="B39" s="15" t="str">
        <f>IF(A39=0,"",VLOOKUP(A39,Códigos!$A$2:$B$119,2,0))</f>
        <v>Préstamos a terceros</v>
      </c>
      <c r="C39" s="41" t="s">
        <v>1865</v>
      </c>
      <c r="D39" s="42"/>
      <c r="E39" s="42"/>
      <c r="F39" s="43"/>
      <c r="G39" s="43">
        <v>12000</v>
      </c>
      <c r="H39" s="42"/>
      <c r="I39" s="42"/>
      <c r="J39" s="40"/>
    </row>
    <row r="40" spans="1:10">
      <c r="A40" s="40">
        <v>60</v>
      </c>
      <c r="B40" s="15" t="str">
        <f>IF(A40=0,"",VLOOKUP(A40,Códigos!$A$2:$B$119,2,0))</f>
        <v>Otros activos financieros - corriente</v>
      </c>
      <c r="C40" s="41" t="s">
        <v>1865</v>
      </c>
      <c r="D40" s="42"/>
      <c r="E40" s="42"/>
      <c r="F40" s="43">
        <v>11000</v>
      </c>
      <c r="G40" s="43"/>
      <c r="H40" s="42"/>
      <c r="I40" s="42"/>
      <c r="J40" s="40"/>
    </row>
    <row r="41" spans="1:10">
      <c r="A41" s="40">
        <v>430</v>
      </c>
      <c r="B41" s="15" t="str">
        <f>IF(A41=0,"",VLOOKUP(A41,Códigos!$A$2:$B$119,2,0))</f>
        <v>Ganancias acumuladas</v>
      </c>
      <c r="C41" s="41" t="s">
        <v>74</v>
      </c>
      <c r="D41" s="42"/>
      <c r="E41" s="42"/>
      <c r="F41" s="43"/>
      <c r="G41" s="43"/>
      <c r="H41" s="42">
        <v>1000</v>
      </c>
      <c r="I41" s="42"/>
      <c r="J41" s="40" t="s">
        <v>1867</v>
      </c>
    </row>
    <row r="42" spans="1:10">
      <c r="A42" s="40"/>
      <c r="B42" s="15" t="str">
        <f>IF(A42=0,"",VLOOKUP(A42,Códigos!$A$2:$B$119,2,0))</f>
        <v/>
      </c>
      <c r="C42" s="41"/>
      <c r="D42" s="42"/>
      <c r="E42" s="42"/>
      <c r="F42" s="43"/>
      <c r="G42" s="43"/>
      <c r="H42" s="42"/>
      <c r="I42" s="42"/>
      <c r="J42" s="40"/>
    </row>
    <row r="43" spans="1:10">
      <c r="A43" s="40">
        <v>136505</v>
      </c>
      <c r="B43" s="15" t="str">
        <f>IF(A43=0,"",VLOOKUP(A43,Códigos!$A$2:$B$119,2,0))</f>
        <v>Cuentas por cobrar trabajadores</v>
      </c>
      <c r="C43" s="41" t="s">
        <v>1865</v>
      </c>
      <c r="D43" s="42"/>
      <c r="E43" s="42"/>
      <c r="F43" s="43"/>
      <c r="G43" s="43">
        <v>50</v>
      </c>
      <c r="H43" s="42"/>
      <c r="I43" s="42"/>
      <c r="J43" s="40"/>
    </row>
    <row r="44" spans="1:10">
      <c r="A44" s="40">
        <v>20</v>
      </c>
      <c r="B44" s="15" t="str">
        <f>IF(A44=0,"",VLOOKUP(A44,Códigos!$A$2:$B$119,2,0))</f>
        <v>Cuentas comerciales por cobrar y otras cuentas por cobrar - corriente</v>
      </c>
      <c r="C44" s="41" t="s">
        <v>1865</v>
      </c>
      <c r="D44" s="42"/>
      <c r="E44" s="42"/>
      <c r="F44" s="43">
        <v>50</v>
      </c>
      <c r="G44" s="43"/>
      <c r="H44" s="42"/>
      <c r="I44" s="42"/>
      <c r="J44" s="40"/>
    </row>
    <row r="45" spans="1:10">
      <c r="A45" s="88"/>
      <c r="B45" s="15" t="str">
        <f>IF(A45=0,"",VLOOKUP(A45,Códigos!$A$2:$B$119,2,0))</f>
        <v/>
      </c>
      <c r="C45" s="41"/>
      <c r="D45" s="42"/>
      <c r="E45" s="42"/>
      <c r="F45" s="43"/>
      <c r="G45" s="43"/>
      <c r="H45" s="42"/>
      <c r="I45" s="42"/>
      <c r="J45" s="40"/>
    </row>
    <row r="46" spans="1:10">
      <c r="A46" s="40">
        <v>139905</v>
      </c>
      <c r="B46" s="15" t="str">
        <f>IF(A46=0,"",VLOOKUP(A46,Códigos!$A$2:$B$119,2,0))</f>
        <v>- Provisión general</v>
      </c>
      <c r="C46" s="41" t="s">
        <v>74</v>
      </c>
      <c r="D46" s="42"/>
      <c r="E46" s="42"/>
      <c r="F46" s="43"/>
      <c r="G46" s="43"/>
      <c r="H46" s="42">
        <v>3500</v>
      </c>
      <c r="I46" s="42"/>
      <c r="J46" s="40"/>
    </row>
    <row r="47" spans="1:10">
      <c r="A47" s="40">
        <v>430</v>
      </c>
      <c r="B47" s="15" t="str">
        <f>IF(A47=0,"",VLOOKUP(A47,Códigos!$A$2:$B$119,2,0))</f>
        <v>Ganancias acumuladas</v>
      </c>
      <c r="C47" s="41" t="s">
        <v>74</v>
      </c>
      <c r="D47" s="42"/>
      <c r="E47" s="42"/>
      <c r="F47" s="43"/>
      <c r="G47" s="43"/>
      <c r="H47" s="42"/>
      <c r="I47" s="42">
        <v>3500</v>
      </c>
      <c r="J47" s="40"/>
    </row>
    <row r="48" spans="1:10">
      <c r="A48" s="40"/>
      <c r="B48" s="15" t="str">
        <f>IF(A48=0,"",VLOOKUP(A48,Códigos!$A$2:$B$119,2,0))</f>
        <v/>
      </c>
      <c r="C48" s="41"/>
      <c r="D48" s="42"/>
      <c r="E48" s="42"/>
      <c r="F48" s="43"/>
      <c r="G48" s="43"/>
      <c r="H48" s="42"/>
      <c r="I48" s="42"/>
      <c r="J48" s="40"/>
    </row>
    <row r="49" spans="1:10">
      <c r="A49" s="40">
        <v>142505</v>
      </c>
      <c r="B49" s="15" t="str">
        <f>IF(A49=0,"",VLOOKUP(A49,Códigos!$A$2:$B$119,2,0))</f>
        <v>Cultivos en desarrollo</v>
      </c>
      <c r="C49" s="41" t="s">
        <v>1865</v>
      </c>
      <c r="D49" s="42"/>
      <c r="E49" s="42"/>
      <c r="F49" s="43"/>
      <c r="G49" s="43">
        <v>8000</v>
      </c>
      <c r="H49" s="42"/>
      <c r="I49" s="42"/>
      <c r="J49" s="40"/>
    </row>
    <row r="50" spans="1:10">
      <c r="A50" s="40">
        <v>50</v>
      </c>
      <c r="B50" s="15" t="str">
        <f>IF(A50=0,"",VLOOKUP(A50,Códigos!$A$2:$B$119,2,0))</f>
        <v>Activos biológicos - corriente</v>
      </c>
      <c r="C50" s="41" t="s">
        <v>1865</v>
      </c>
      <c r="D50" s="42"/>
      <c r="E50" s="42"/>
      <c r="F50" s="43">
        <v>8000</v>
      </c>
      <c r="G50" s="43"/>
      <c r="H50" s="42"/>
      <c r="I50" s="42"/>
      <c r="J50" s="40"/>
    </row>
    <row r="51" spans="1:10">
      <c r="A51" s="40"/>
      <c r="B51" s="15" t="str">
        <f>IF(A51=0,"",VLOOKUP(A51,Códigos!$A$2:$B$119,2,0))</f>
        <v/>
      </c>
      <c r="C51" s="41"/>
      <c r="D51" s="42"/>
      <c r="E51" s="42"/>
      <c r="F51" s="43"/>
      <c r="G51" s="43"/>
      <c r="H51" s="42"/>
      <c r="I51" s="42"/>
      <c r="J51" s="40"/>
    </row>
    <row r="52" spans="1:10">
      <c r="A52" s="40">
        <v>143505</v>
      </c>
      <c r="B52" s="15" t="str">
        <f>IF(A52=0,"",VLOOKUP(A52,Códigos!$A$2:$B$119,2,0))</f>
        <v>Mercancías no fabricadas por la empresa</v>
      </c>
      <c r="C52" s="41" t="s">
        <v>1865</v>
      </c>
      <c r="D52" s="42"/>
      <c r="E52" s="42"/>
      <c r="F52" s="43"/>
      <c r="G52" s="43">
        <v>23000</v>
      </c>
      <c r="H52" s="42"/>
      <c r="I52" s="42"/>
      <c r="J52" s="40"/>
    </row>
    <row r="53" spans="1:10">
      <c r="A53" s="40">
        <v>30</v>
      </c>
      <c r="B53" s="15" t="str">
        <f>IF(A53=0,"",VLOOKUP(A53,Códigos!$A$2:$B$119,2,0))</f>
        <v>Inventarios corrientes</v>
      </c>
      <c r="C53" s="41" t="s">
        <v>1865</v>
      </c>
      <c r="D53" s="42"/>
      <c r="E53" s="42"/>
      <c r="F53" s="43">
        <v>23000</v>
      </c>
      <c r="G53" s="43"/>
      <c r="H53" s="42"/>
      <c r="I53" s="42"/>
      <c r="J53" s="40"/>
    </row>
    <row r="54" spans="1:10">
      <c r="A54" s="40"/>
      <c r="B54" s="15" t="str">
        <f>IF(A54=0,"",VLOOKUP(A54,Códigos!$A$2:$B$119,2,0))</f>
        <v/>
      </c>
      <c r="C54" s="41"/>
      <c r="D54" s="42"/>
      <c r="E54" s="42"/>
      <c r="F54" s="43"/>
      <c r="G54" s="43"/>
      <c r="H54" s="42"/>
      <c r="I54" s="42"/>
      <c r="J54" s="40"/>
    </row>
    <row r="55" spans="1:10">
      <c r="A55" s="40">
        <v>30</v>
      </c>
      <c r="B55" s="15" t="str">
        <f>IF(A55=0,"",VLOOKUP(A55,Códigos!$A$2:$B$119,2,0))</f>
        <v>Inventarios corrientes</v>
      </c>
      <c r="C55" s="41" t="s">
        <v>74</v>
      </c>
      <c r="D55" s="42"/>
      <c r="E55" s="42"/>
      <c r="F55" s="43"/>
      <c r="G55" s="43"/>
      <c r="H55" s="42"/>
      <c r="I55" s="42">
        <f>+Calculo!C17</f>
        <v>1600</v>
      </c>
      <c r="J55" s="40" t="s">
        <v>1868</v>
      </c>
    </row>
    <row r="56" spans="1:10">
      <c r="A56" s="40">
        <v>430</v>
      </c>
      <c r="B56" s="15" t="str">
        <f>IF(A56=0,"",VLOOKUP(A56,Códigos!$A$2:$B$119,2,0))</f>
        <v>Ganancias acumuladas</v>
      </c>
      <c r="C56" s="41" t="s">
        <v>74</v>
      </c>
      <c r="D56" s="42"/>
      <c r="E56" s="42"/>
      <c r="F56" s="43"/>
      <c r="G56" s="43"/>
      <c r="H56" s="42">
        <f>+I55</f>
        <v>1600</v>
      </c>
      <c r="I56" s="42"/>
      <c r="J56" s="40"/>
    </row>
    <row r="57" spans="1:10">
      <c r="A57" s="40"/>
      <c r="B57" s="15" t="str">
        <f>IF(A57=0,"",VLOOKUP(A57,Códigos!$A$2:$B$119,2,0))</f>
        <v/>
      </c>
      <c r="C57" s="41"/>
      <c r="D57" s="42"/>
      <c r="E57" s="42"/>
      <c r="F57" s="43"/>
      <c r="G57" s="43"/>
      <c r="H57" s="42"/>
      <c r="I57" s="42"/>
      <c r="J57" s="40"/>
    </row>
    <row r="58" spans="1:10">
      <c r="A58" s="40">
        <v>145505</v>
      </c>
      <c r="B58" s="15" t="str">
        <f>IF(A58=0,"",VLOOKUP(A58,Códigos!$A$2:$B$119,2,0))</f>
        <v>Materiales, respuestos y accesorios</v>
      </c>
      <c r="C58" s="41" t="s">
        <v>1865</v>
      </c>
      <c r="D58" s="42"/>
      <c r="E58" s="42"/>
      <c r="F58" s="43"/>
      <c r="G58" s="43">
        <v>5000</v>
      </c>
      <c r="H58" s="42"/>
      <c r="I58" s="42"/>
      <c r="J58" s="40"/>
    </row>
    <row r="59" spans="1:10">
      <c r="A59" s="40">
        <v>30</v>
      </c>
      <c r="B59" s="15" t="str">
        <f>IF(A59=0,"",VLOOKUP(A59,Códigos!$A$2:$B$119,2,0))</f>
        <v>Inventarios corrientes</v>
      </c>
      <c r="C59" s="41" t="s">
        <v>1865</v>
      </c>
      <c r="D59" s="42"/>
      <c r="E59" s="42"/>
      <c r="F59" s="43">
        <v>5000</v>
      </c>
      <c r="G59" s="43"/>
      <c r="H59" s="42"/>
      <c r="I59" s="42"/>
      <c r="J59" s="40"/>
    </row>
    <row r="60" spans="1:10">
      <c r="A60" s="102"/>
      <c r="B60" s="15" t="str">
        <f>IF(A60=0,"",VLOOKUP(A60,Códigos!$A$2:$B$119,2,0))</f>
        <v/>
      </c>
      <c r="C60" s="41"/>
      <c r="D60" s="42"/>
      <c r="E60" s="42"/>
      <c r="F60" s="43"/>
      <c r="G60" s="43"/>
      <c r="H60" s="42"/>
      <c r="I60" s="42"/>
      <c r="J60" s="40"/>
    </row>
    <row r="61" spans="1:10">
      <c r="A61" s="40">
        <v>151610</v>
      </c>
      <c r="B61" s="15" t="str">
        <f>IF(A61=0,"",VLOOKUP(A61,Códigos!$A$2:$B$119,2,0))</f>
        <v>Construcciones y edificaciones</v>
      </c>
      <c r="C61" s="41" t="s">
        <v>1865</v>
      </c>
      <c r="D61" s="42"/>
      <c r="E61" s="42"/>
      <c r="F61" s="43"/>
      <c r="G61" s="43">
        <v>13000</v>
      </c>
      <c r="H61" s="42"/>
      <c r="I61" s="42"/>
      <c r="J61" s="40"/>
    </row>
    <row r="62" spans="1:10">
      <c r="A62" s="40">
        <v>110</v>
      </c>
      <c r="B62" s="15" t="str">
        <f>IF(A62=0,"",VLOOKUP(A62,Códigos!$A$2:$B$119,2,0))</f>
        <v>Propiedad de inversión</v>
      </c>
      <c r="C62" s="41" t="s">
        <v>1865</v>
      </c>
      <c r="D62" s="42"/>
      <c r="E62" s="42"/>
      <c r="F62" s="43">
        <v>8000</v>
      </c>
      <c r="G62" s="43"/>
      <c r="H62" s="42"/>
      <c r="I62" s="42"/>
      <c r="J62" s="40"/>
    </row>
    <row r="63" spans="1:10">
      <c r="A63" s="40">
        <v>120</v>
      </c>
      <c r="B63" s="15" t="str">
        <f>IF(A63=0,"",VLOOKUP(A63,Códigos!$A$2:$B$119,2,0))</f>
        <v>Propiedades, planta y equipo</v>
      </c>
      <c r="C63" s="41" t="s">
        <v>1865</v>
      </c>
      <c r="D63" s="42"/>
      <c r="E63" s="42"/>
      <c r="F63" s="43">
        <v>5000</v>
      </c>
      <c r="G63" s="43"/>
      <c r="H63" s="42"/>
      <c r="I63" s="42"/>
      <c r="J63" s="40"/>
    </row>
    <row r="64" spans="1:10">
      <c r="A64" s="49"/>
      <c r="B64" s="15" t="str">
        <f>IF(A64=0,"",VLOOKUP(A64,Códigos!$A$2:$B$119,2,0))</f>
        <v/>
      </c>
      <c r="C64" s="41"/>
      <c r="D64" s="42"/>
      <c r="E64" s="42"/>
      <c r="F64" s="43"/>
      <c r="G64" s="43"/>
      <c r="H64" s="42"/>
      <c r="I64" s="42"/>
      <c r="J64" s="40"/>
    </row>
    <row r="65" spans="1:10">
      <c r="A65" s="40">
        <v>1592</v>
      </c>
      <c r="B65" s="15" t="str">
        <f>IF(A65=0,"",VLOOKUP(A65,Códigos!$A$2:$B$119,2,0))</f>
        <v>Depreciación acumulada</v>
      </c>
      <c r="C65" s="41" t="s">
        <v>1865</v>
      </c>
      <c r="D65" s="42"/>
      <c r="E65" s="42"/>
      <c r="F65" s="43">
        <v>5000</v>
      </c>
      <c r="G65" s="43"/>
      <c r="H65" s="42"/>
      <c r="I65" s="42"/>
      <c r="J65" s="40"/>
    </row>
    <row r="66" spans="1:10">
      <c r="A66" s="40">
        <v>110</v>
      </c>
      <c r="B66" s="15" t="str">
        <f>IF(A66=0,"",VLOOKUP(A66,Códigos!$A$2:$B$119,2,0))</f>
        <v>Propiedad de inversión</v>
      </c>
      <c r="C66" s="41" t="s">
        <v>1865</v>
      </c>
      <c r="D66" s="42"/>
      <c r="E66" s="42"/>
      <c r="F66" s="43"/>
      <c r="G66" s="43">
        <v>3000</v>
      </c>
      <c r="H66" s="42"/>
      <c r="I66" s="42"/>
      <c r="J66" s="40"/>
    </row>
    <row r="67" spans="1:10">
      <c r="A67" s="40">
        <v>120</v>
      </c>
      <c r="B67" s="15" t="str">
        <f>IF(A67=0,"",VLOOKUP(A67,Códigos!$A$2:$B$119,2,0))</f>
        <v>Propiedades, planta y equipo</v>
      </c>
      <c r="C67" s="41" t="s">
        <v>1865</v>
      </c>
      <c r="D67" s="42"/>
      <c r="E67" s="42"/>
      <c r="F67" s="43"/>
      <c r="G67" s="43">
        <v>2000</v>
      </c>
      <c r="H67" s="42"/>
      <c r="I67" s="42"/>
      <c r="J67" s="40"/>
    </row>
    <row r="68" spans="1:10">
      <c r="A68" s="40"/>
      <c r="B68" s="15" t="str">
        <f>IF(A68=0,"",VLOOKUP(A68,Códigos!$A$2:$B$119,2,0))</f>
        <v/>
      </c>
      <c r="C68" s="41"/>
      <c r="D68" s="42"/>
      <c r="E68" s="42"/>
      <c r="F68" s="43"/>
      <c r="G68" s="43"/>
      <c r="H68" s="42"/>
      <c r="I68" s="42"/>
      <c r="J68" s="40"/>
    </row>
    <row r="69" spans="1:10">
      <c r="A69" s="40">
        <v>191008</v>
      </c>
      <c r="B69" s="15" t="str">
        <f>IF(A69=0,"",VLOOKUP(A69,Códigos!$A$2:$B$119,2,0))</f>
        <v>Construcciones y edificaciones</v>
      </c>
      <c r="C69" s="41" t="s">
        <v>1865</v>
      </c>
      <c r="D69" s="42"/>
      <c r="E69" s="42"/>
      <c r="F69" s="43"/>
      <c r="G69" s="43">
        <v>38000</v>
      </c>
      <c r="H69" s="42"/>
      <c r="I69" s="42"/>
      <c r="J69" s="40"/>
    </row>
    <row r="70" spans="1:10">
      <c r="A70" s="40">
        <v>110</v>
      </c>
      <c r="B70" s="15" t="str">
        <f>IF(A70=0,"",VLOOKUP(A70,Códigos!$A$2:$B$119,2,0))</f>
        <v>Propiedad de inversión</v>
      </c>
      <c r="C70" s="41" t="s">
        <v>1865</v>
      </c>
      <c r="D70" s="42"/>
      <c r="E70" s="42"/>
      <c r="F70" s="43">
        <v>3000</v>
      </c>
      <c r="G70" s="43"/>
      <c r="H70" s="42"/>
      <c r="I70" s="42"/>
      <c r="J70" s="40"/>
    </row>
    <row r="71" spans="1:10">
      <c r="A71" s="40">
        <v>120</v>
      </c>
      <c r="B71" s="15" t="str">
        <f>IF(A71=0,"",VLOOKUP(A71,Códigos!$A$2:$B$119,2,0))</f>
        <v>Propiedades, planta y equipo</v>
      </c>
      <c r="C71" s="41" t="s">
        <v>1865</v>
      </c>
      <c r="D71" s="42"/>
      <c r="E71" s="42"/>
      <c r="F71" s="43">
        <v>35000</v>
      </c>
      <c r="G71" s="43"/>
      <c r="H71" s="42"/>
      <c r="I71" s="42"/>
      <c r="J71" s="40"/>
    </row>
    <row r="72" spans="1:10">
      <c r="A72" s="40"/>
      <c r="B72" s="15" t="str">
        <f>IF(A72=0,"",VLOOKUP(A72,Códigos!$A$2:$B$119,2,0))</f>
        <v/>
      </c>
      <c r="C72" s="41"/>
      <c r="D72" s="42"/>
      <c r="E72" s="42"/>
      <c r="F72" s="43"/>
      <c r="G72" s="43"/>
      <c r="H72" s="42"/>
      <c r="I72" s="42"/>
      <c r="J72" s="40"/>
    </row>
    <row r="73" spans="1:10">
      <c r="A73" s="40">
        <v>110</v>
      </c>
      <c r="B73" s="15" t="str">
        <f>IF(A73=0,"",VLOOKUP(A73,Códigos!$A$2:$B$119,2,0))</f>
        <v>Propiedad de inversión</v>
      </c>
      <c r="C73" s="41" t="s">
        <v>74</v>
      </c>
      <c r="D73" s="42"/>
      <c r="E73" s="42"/>
      <c r="F73" s="43"/>
      <c r="G73" s="43"/>
      <c r="H73" s="42">
        <v>2000</v>
      </c>
      <c r="I73" s="42"/>
      <c r="J73" s="40" t="s">
        <v>1869</v>
      </c>
    </row>
    <row r="74" spans="1:10">
      <c r="A74" s="40">
        <v>430</v>
      </c>
      <c r="B74" s="15" t="str">
        <f>IF(A74=0,"",VLOOKUP(A74,Códigos!$A$2:$B$119,2,0))</f>
        <v>Ganancias acumuladas</v>
      </c>
      <c r="C74" s="41" t="s">
        <v>74</v>
      </c>
      <c r="D74" s="42"/>
      <c r="E74" s="42"/>
      <c r="F74" s="43"/>
      <c r="G74" s="43"/>
      <c r="H74" s="42"/>
      <c r="I74" s="42">
        <v>2000</v>
      </c>
      <c r="J74" s="40"/>
    </row>
    <row r="75" spans="1:10">
      <c r="A75" s="102"/>
      <c r="B75" s="15" t="str">
        <f>IF(A75=0,"",VLOOKUP(A75,Códigos!$A$2:$B$119,2,0))</f>
        <v/>
      </c>
      <c r="C75" s="41"/>
      <c r="D75" s="42"/>
      <c r="E75" s="42"/>
      <c r="F75" s="43"/>
      <c r="G75" s="43"/>
      <c r="H75" s="42"/>
      <c r="I75" s="42"/>
      <c r="J75" s="40"/>
    </row>
    <row r="76" spans="1:10">
      <c r="A76" s="40">
        <v>151205</v>
      </c>
      <c r="B76" s="15" t="str">
        <f>IF(A76=0,"",VLOOKUP(A76,Códigos!$A$2:$B$119,2,0))</f>
        <v>Maquinaria</v>
      </c>
      <c r="C76" s="41" t="s">
        <v>1865</v>
      </c>
      <c r="D76" s="42"/>
      <c r="E76" s="42"/>
      <c r="F76" s="43"/>
      <c r="G76" s="43">
        <v>50000</v>
      </c>
      <c r="H76" s="42"/>
      <c r="I76" s="42"/>
      <c r="J76" s="40"/>
    </row>
    <row r="77" spans="1:10">
      <c r="A77" s="40">
        <v>120</v>
      </c>
      <c r="B77" s="15" t="str">
        <f>IF(A77=0,"",VLOOKUP(A77,Códigos!$A$2:$B$119,2,0))</f>
        <v>Propiedades, planta y equipo</v>
      </c>
      <c r="C77" s="41" t="s">
        <v>1865</v>
      </c>
      <c r="D77" s="42"/>
      <c r="E77" s="42"/>
      <c r="F77" s="43">
        <v>50000</v>
      </c>
      <c r="G77" s="43"/>
      <c r="H77" s="42"/>
      <c r="I77" s="42"/>
      <c r="J77" s="40"/>
    </row>
    <row r="78" spans="1:10" s="67" customFormat="1">
      <c r="A78" s="40"/>
      <c r="B78" s="15" t="str">
        <f>IF(A78=0,"",VLOOKUP(A78,Códigos!$A$2:$B$119,2,0))</f>
        <v/>
      </c>
      <c r="C78" s="41" t="s">
        <v>1865</v>
      </c>
      <c r="D78" s="42"/>
      <c r="E78" s="42"/>
      <c r="F78" s="43"/>
      <c r="G78" s="43"/>
      <c r="H78" s="42"/>
      <c r="I78" s="42"/>
      <c r="J78" s="40"/>
    </row>
    <row r="79" spans="1:10">
      <c r="A79" s="40"/>
      <c r="B79" s="15" t="str">
        <f>IF(A79=0,"",VLOOKUP(A79,Códigos!$A$2:$B$119,2,0))</f>
        <v/>
      </c>
      <c r="C79" s="41"/>
      <c r="D79" s="42"/>
      <c r="E79" s="42"/>
      <c r="F79" s="43"/>
      <c r="G79" s="43"/>
      <c r="H79" s="42"/>
      <c r="I79" s="42"/>
      <c r="J79" s="40"/>
    </row>
    <row r="80" spans="1:10">
      <c r="A80" s="40">
        <v>120</v>
      </c>
      <c r="B80" s="15" t="str">
        <f>IF(A80=0,"",VLOOKUP(A80,Códigos!$A$2:$B$119,2,0))</f>
        <v>Propiedades, planta y equipo</v>
      </c>
      <c r="C80" s="41" t="s">
        <v>74</v>
      </c>
      <c r="D80" s="42"/>
      <c r="E80" s="42"/>
      <c r="F80" s="43"/>
      <c r="G80" s="43"/>
      <c r="H80" s="42">
        <f>+Calculo!C25</f>
        <v>4000</v>
      </c>
      <c r="I80" s="42"/>
      <c r="J80" s="40" t="s">
        <v>1870</v>
      </c>
    </row>
    <row r="81" spans="1:10">
      <c r="A81" s="40">
        <v>430</v>
      </c>
      <c r="B81" s="15" t="str">
        <f>IF(A81=0,"",VLOOKUP(A81,Códigos!$A$2:$B$119,2,0))</f>
        <v>Ganancias acumuladas</v>
      </c>
      <c r="C81" s="41" t="s">
        <v>74</v>
      </c>
      <c r="D81" s="42"/>
      <c r="E81" s="42"/>
      <c r="F81" s="43"/>
      <c r="G81" s="43"/>
      <c r="H81" s="42"/>
      <c r="I81" s="42">
        <v>4000</v>
      </c>
      <c r="J81" s="40"/>
    </row>
    <row r="82" spans="1:10">
      <c r="A82" s="40"/>
      <c r="B82" s="15" t="str">
        <f>IF(A82=0,"",VLOOKUP(A82,Códigos!$A$2:$B$119,2,0))</f>
        <v/>
      </c>
      <c r="C82" s="41"/>
      <c r="D82" s="42"/>
      <c r="E82" s="42"/>
      <c r="F82" s="43"/>
      <c r="G82" s="43"/>
      <c r="H82" s="42"/>
      <c r="I82" s="42"/>
      <c r="J82" s="40"/>
    </row>
    <row r="83" spans="1:10">
      <c r="A83" s="40">
        <v>151210</v>
      </c>
      <c r="B83" s="15" t="str">
        <f>IF(A83=0,"",VLOOKUP(A83,Códigos!$A$2:$B$119,2,0))</f>
        <v>Equipo de oficina</v>
      </c>
      <c r="C83" s="41" t="s">
        <v>1865</v>
      </c>
      <c r="D83" s="42"/>
      <c r="E83" s="42"/>
      <c r="F83" s="43"/>
      <c r="G83" s="43">
        <v>8000</v>
      </c>
      <c r="H83" s="42"/>
      <c r="I83" s="42"/>
      <c r="J83" s="40"/>
    </row>
    <row r="84" spans="1:10" s="98" customFormat="1">
      <c r="A84" s="40">
        <v>120</v>
      </c>
      <c r="B84" s="15" t="str">
        <f>IF(A84=0,"",VLOOKUP(A84,Códigos!$A$2:$B$119,2,0))</f>
        <v>Propiedades, planta y equipo</v>
      </c>
      <c r="C84" s="41" t="s">
        <v>1865</v>
      </c>
      <c r="D84" s="42"/>
      <c r="E84" s="42"/>
      <c r="F84" s="43">
        <v>8000</v>
      </c>
      <c r="G84" s="43"/>
      <c r="H84" s="42"/>
      <c r="I84" s="42"/>
      <c r="J84" s="40"/>
    </row>
    <row r="85" spans="1:10">
      <c r="A85" s="40"/>
      <c r="B85" s="15" t="str">
        <f>IF(A85=0,"",VLOOKUP(A85,Códigos!$A$2:$B$119,2,0))</f>
        <v/>
      </c>
      <c r="C85" s="41"/>
      <c r="D85" s="42"/>
      <c r="E85" s="42"/>
      <c r="F85" s="43"/>
      <c r="G85" s="43"/>
      <c r="H85" s="42"/>
      <c r="I85" s="42"/>
      <c r="J85" s="40"/>
    </row>
    <row r="86" spans="1:10">
      <c r="A86" s="40"/>
      <c r="B86" s="15" t="str">
        <f>IF(A86=0,"",VLOOKUP(A86,Códigos!$A$2:$B$119,2,0))</f>
        <v/>
      </c>
      <c r="C86" s="41"/>
      <c r="D86" s="42"/>
      <c r="E86" s="42"/>
      <c r="F86" s="43"/>
      <c r="G86" s="43"/>
      <c r="H86" s="42"/>
      <c r="I86" s="42"/>
      <c r="J86" s="40"/>
    </row>
    <row r="87" spans="1:10">
      <c r="A87" s="40">
        <v>120</v>
      </c>
      <c r="B87" s="15" t="str">
        <f>IF(A87=0,"",VLOOKUP(A87,Códigos!$A$2:$B$119,2,0))</f>
        <v>Propiedades, planta y equipo</v>
      </c>
      <c r="C87" s="41" t="s">
        <v>74</v>
      </c>
      <c r="D87" s="42"/>
      <c r="E87" s="42"/>
      <c r="F87" s="43"/>
      <c r="G87" s="43"/>
      <c r="H87" s="42">
        <v>1000</v>
      </c>
      <c r="I87" s="42"/>
      <c r="J87" s="40"/>
    </row>
    <row r="88" spans="1:10">
      <c r="A88" s="40">
        <v>330</v>
      </c>
      <c r="B88" s="15" t="str">
        <f>IF(A88=0,"",VLOOKUP(A88,Códigos!$A$2:$B$119,2,0))</f>
        <v>Otras provisiones no corrientes</v>
      </c>
      <c r="C88" s="41" t="s">
        <v>74</v>
      </c>
      <c r="D88" s="42"/>
      <c r="E88" s="42"/>
      <c r="F88" s="43"/>
      <c r="G88" s="43"/>
      <c r="H88" s="42"/>
      <c r="I88" s="42">
        <v>1000</v>
      </c>
      <c r="J88" s="40"/>
    </row>
    <row r="89" spans="1:10">
      <c r="A89" s="40"/>
      <c r="B89" s="15" t="str">
        <f>IF(A89=0,"",VLOOKUP(A89,Códigos!$A$2:$B$119,2,0))</f>
        <v/>
      </c>
      <c r="C89" s="41"/>
      <c r="D89" s="42"/>
      <c r="E89" s="42"/>
      <c r="F89" s="43"/>
      <c r="G89" s="43"/>
      <c r="H89" s="42"/>
      <c r="I89" s="42"/>
      <c r="J89" s="40"/>
    </row>
    <row r="90" spans="1:10">
      <c r="A90" s="40">
        <v>1584</v>
      </c>
      <c r="B90" s="15" t="str">
        <f>IF(A90=0,"",VLOOKUP(A90,Códigos!$A$2:$B$119,2,0))</f>
        <v>Semovientes</v>
      </c>
      <c r="C90" s="41" t="s">
        <v>1865</v>
      </c>
      <c r="D90" s="42"/>
      <c r="E90" s="42"/>
      <c r="F90" s="43"/>
      <c r="G90" s="43">
        <v>4000</v>
      </c>
      <c r="H90" s="42"/>
      <c r="I90" s="42"/>
      <c r="J90" s="40"/>
    </row>
    <row r="91" spans="1:10">
      <c r="A91" s="40">
        <v>170</v>
      </c>
      <c r="B91" s="15" t="str">
        <f>IF(A91=0,"",VLOOKUP(A91,Códigos!$A$2:$B$119,2,0))</f>
        <v>Activos biológicos no corrientes</v>
      </c>
      <c r="C91" s="41" t="s">
        <v>1865</v>
      </c>
      <c r="D91" s="42"/>
      <c r="E91" s="42"/>
      <c r="F91" s="43">
        <v>4000</v>
      </c>
      <c r="G91" s="43"/>
      <c r="H91" s="42"/>
      <c r="I91" s="42"/>
      <c r="J91" s="40"/>
    </row>
    <row r="92" spans="1:10">
      <c r="A92" s="40"/>
      <c r="B92" s="15" t="str">
        <f>IF(A92=0,"",VLOOKUP(A92,Códigos!$A$2:$B$119,2,0))</f>
        <v/>
      </c>
      <c r="C92" s="41"/>
      <c r="D92" s="42"/>
      <c r="E92" s="42"/>
      <c r="F92" s="43"/>
      <c r="G92" s="43"/>
      <c r="H92" s="42"/>
      <c r="I92" s="42"/>
      <c r="J92" s="40"/>
    </row>
    <row r="93" spans="1:10">
      <c r="A93" s="40">
        <v>120</v>
      </c>
      <c r="B93" s="15" t="str">
        <f>IF(A93=0,"",VLOOKUP(A93,Códigos!$A$2:$B$119,2,0))</f>
        <v>Propiedades, planta y equipo</v>
      </c>
      <c r="C93" s="41" t="s">
        <v>1865</v>
      </c>
      <c r="D93" s="42"/>
      <c r="E93" s="42"/>
      <c r="F93" s="43"/>
      <c r="G93" s="43">
        <v>17000</v>
      </c>
      <c r="H93" s="42"/>
      <c r="I93" s="42"/>
      <c r="J93" s="40"/>
    </row>
    <row r="94" spans="1:10">
      <c r="A94" s="40">
        <v>1592</v>
      </c>
      <c r="B94" s="15" t="str">
        <f>IF(A94=0,"",VLOOKUP(A94,Códigos!$A$2:$B$119,2,0))</f>
        <v>Depreciación acumulada</v>
      </c>
      <c r="C94" s="41" t="s">
        <v>1865</v>
      </c>
      <c r="D94" s="42"/>
      <c r="E94" s="42"/>
      <c r="F94" s="43">
        <v>17000</v>
      </c>
      <c r="G94" s="43"/>
      <c r="H94" s="42"/>
      <c r="I94" s="42"/>
      <c r="J94" s="40"/>
    </row>
    <row r="95" spans="1:10">
      <c r="A95" s="40"/>
      <c r="B95" s="15" t="str">
        <f>IF(A95=0,"",VLOOKUP(A95,Códigos!$A$2:$B$119,2,0))</f>
        <v/>
      </c>
      <c r="C95" s="41"/>
      <c r="D95" s="42"/>
      <c r="E95" s="42"/>
      <c r="F95" s="43"/>
      <c r="G95" s="43"/>
      <c r="H95" s="42"/>
      <c r="I95" s="42"/>
      <c r="J95" s="40"/>
    </row>
    <row r="96" spans="1:10">
      <c r="A96" s="40">
        <v>120</v>
      </c>
      <c r="B96" s="15" t="str">
        <f>IF(A96=0,"",VLOOKUP(A96,Códigos!$A$2:$B$119,2,0))</f>
        <v>Propiedades, planta y equipo</v>
      </c>
      <c r="C96" s="41" t="s">
        <v>1865</v>
      </c>
      <c r="D96" s="42"/>
      <c r="E96" s="42"/>
      <c r="F96" s="43"/>
      <c r="G96" s="43">
        <v>4000</v>
      </c>
      <c r="H96" s="42"/>
      <c r="I96" s="42"/>
      <c r="J96" s="40"/>
    </row>
    <row r="97" spans="1:10">
      <c r="A97" s="40">
        <v>1592</v>
      </c>
      <c r="B97" s="15" t="str">
        <f>IF(A97=0,"",VLOOKUP(A97,Códigos!$A$2:$B$119,2,0))</f>
        <v>Depreciación acumulada</v>
      </c>
      <c r="C97" s="41" t="s">
        <v>1865</v>
      </c>
      <c r="D97" s="42"/>
      <c r="E97" s="42"/>
      <c r="F97" s="43">
        <v>4000</v>
      </c>
      <c r="G97" s="43"/>
      <c r="H97" s="42"/>
      <c r="I97" s="42"/>
      <c r="J97" s="40"/>
    </row>
    <row r="98" spans="1:10">
      <c r="A98" s="40"/>
      <c r="B98" s="15" t="str">
        <f>IF(A98=0,"",VLOOKUP(A98,Códigos!$A$2:$B$119,2,0))</f>
        <v/>
      </c>
      <c r="C98" s="41"/>
      <c r="D98" s="42"/>
      <c r="E98" s="42"/>
      <c r="F98" s="43"/>
      <c r="G98" s="43"/>
      <c r="H98" s="42"/>
      <c r="I98" s="42"/>
      <c r="J98" s="40"/>
    </row>
    <row r="99" spans="1:10">
      <c r="A99" s="40">
        <v>160510</v>
      </c>
      <c r="B99" s="15" t="str">
        <f>IF(A99=0,"",VLOOKUP(A99,Códigos!$A$2:$B$119,2,0))</f>
        <v>Crédito Mercantil Adquirido</v>
      </c>
      <c r="C99" s="41" t="s">
        <v>1865</v>
      </c>
      <c r="D99" s="42"/>
      <c r="E99" s="42"/>
      <c r="F99" s="43"/>
      <c r="G99" s="43">
        <v>2000</v>
      </c>
      <c r="H99" s="42"/>
      <c r="I99" s="42"/>
      <c r="J99" s="40"/>
    </row>
    <row r="100" spans="1:10">
      <c r="A100" s="40">
        <v>130</v>
      </c>
      <c r="B100" s="15" t="str">
        <f>IF(A100=0,"",VLOOKUP(A100,Códigos!$A$2:$B$119,2,0))</f>
        <v>Plusvalía</v>
      </c>
      <c r="C100" s="41" t="s">
        <v>1865</v>
      </c>
      <c r="D100" s="42"/>
      <c r="E100" s="42"/>
      <c r="F100" s="43">
        <v>2000</v>
      </c>
      <c r="G100" s="43"/>
      <c r="H100" s="42"/>
      <c r="I100" s="42"/>
      <c r="J100" s="40"/>
    </row>
    <row r="101" spans="1:10">
      <c r="A101" s="40"/>
      <c r="B101" s="15" t="str">
        <f>IF(A101=0,"",VLOOKUP(A101,Códigos!$A$2:$B$119,2,0))</f>
        <v/>
      </c>
      <c r="C101" s="41"/>
      <c r="D101" s="42"/>
      <c r="E101" s="42"/>
      <c r="F101" s="43"/>
      <c r="G101" s="43"/>
      <c r="H101" s="42"/>
      <c r="I101" s="42"/>
      <c r="J101" s="40"/>
    </row>
    <row r="102" spans="1:10">
      <c r="A102" s="40">
        <v>161010</v>
      </c>
      <c r="B102" s="15" t="str">
        <f>IF(A102=0,"",VLOOKUP(A102,Códigos!$A$2:$B$119,2,0))</f>
        <v>Marca formada</v>
      </c>
      <c r="C102" s="41" t="s">
        <v>74</v>
      </c>
      <c r="D102" s="42"/>
      <c r="E102" s="42"/>
      <c r="F102" s="43"/>
      <c r="G102" s="43"/>
      <c r="H102" s="42"/>
      <c r="I102" s="42">
        <v>2000</v>
      </c>
      <c r="J102" s="40"/>
    </row>
    <row r="103" spans="1:10">
      <c r="A103" s="40">
        <v>430</v>
      </c>
      <c r="B103" s="15" t="str">
        <f>IF(A103=0,"",VLOOKUP(A103,Códigos!$A$2:$B$119,2,0))</f>
        <v>Ganancias acumuladas</v>
      </c>
      <c r="C103" s="41" t="s">
        <v>74</v>
      </c>
      <c r="D103" s="42"/>
      <c r="E103" s="42"/>
      <c r="F103" s="43"/>
      <c r="G103" s="43"/>
      <c r="H103" s="42">
        <v>2000</v>
      </c>
      <c r="I103" s="42"/>
      <c r="J103" s="40"/>
    </row>
    <row r="104" spans="1:10">
      <c r="A104" s="40"/>
      <c r="B104" s="15" t="str">
        <f>IF(A104=0,"",VLOOKUP(A104,Códigos!$A$2:$B$119,2,0))</f>
        <v/>
      </c>
      <c r="C104" s="41"/>
      <c r="D104" s="42"/>
      <c r="E104" s="42"/>
      <c r="F104" s="43"/>
      <c r="G104" s="43"/>
      <c r="H104" s="42"/>
      <c r="I104" s="42"/>
      <c r="J104" s="40"/>
    </row>
    <row r="105" spans="1:10">
      <c r="A105" s="40">
        <v>161505</v>
      </c>
      <c r="B105" s="15" t="str">
        <f>IF(A105=0,"",VLOOKUP(A105,Códigos!$A$2:$B$119,2,0))</f>
        <v>Patente Adquirida</v>
      </c>
      <c r="C105" s="41" t="s">
        <v>1865</v>
      </c>
      <c r="D105" s="42"/>
      <c r="E105" s="42"/>
      <c r="F105" s="43"/>
      <c r="G105" s="43">
        <v>3000</v>
      </c>
      <c r="H105" s="42"/>
      <c r="I105" s="42"/>
      <c r="J105" s="40"/>
    </row>
    <row r="106" spans="1:10">
      <c r="A106" s="40">
        <v>140</v>
      </c>
      <c r="B106" s="15" t="str">
        <f>IF(A106=0,"",VLOOKUP(A106,Códigos!$A$2:$B$119,2,0))</f>
        <v>Activos intangibles distintos de la plusvalía</v>
      </c>
      <c r="C106" s="41" t="s">
        <v>1865</v>
      </c>
      <c r="D106" s="42"/>
      <c r="E106" s="42"/>
      <c r="F106" s="43">
        <v>3000</v>
      </c>
      <c r="G106" s="43"/>
      <c r="H106" s="42"/>
      <c r="I106" s="42"/>
      <c r="J106" s="40"/>
    </row>
    <row r="107" spans="1:10">
      <c r="A107" s="40"/>
      <c r="B107" s="15" t="str">
        <f>IF(A107=0,"",VLOOKUP(A107,Códigos!$A$2:$B$119,2,0))</f>
        <v/>
      </c>
      <c r="C107" s="41"/>
      <c r="D107" s="42"/>
      <c r="E107" s="42"/>
      <c r="F107" s="43"/>
      <c r="G107" s="43"/>
      <c r="H107" s="42"/>
      <c r="I107" s="42"/>
      <c r="J107" s="40"/>
    </row>
    <row r="108" spans="1:10">
      <c r="A108" s="40">
        <v>140</v>
      </c>
      <c r="B108" s="15" t="str">
        <f>IF(A108=0,"",VLOOKUP(A108,Códigos!$A$2:$B$119,2,0))</f>
        <v>Activos intangibles distintos de la plusvalía</v>
      </c>
      <c r="C108" s="41" t="s">
        <v>74</v>
      </c>
      <c r="D108" s="42"/>
      <c r="E108" s="42"/>
      <c r="F108" s="43"/>
      <c r="G108" s="43"/>
      <c r="H108" s="42">
        <v>7000</v>
      </c>
      <c r="I108" s="42"/>
      <c r="J108" s="40" t="s">
        <v>1871</v>
      </c>
    </row>
    <row r="109" spans="1:10">
      <c r="A109" s="40">
        <v>430</v>
      </c>
      <c r="B109" s="15" t="str">
        <f>IF(A109=0,"",VLOOKUP(A109,Códigos!$A$2:$B$119,2,0))</f>
        <v>Ganancias acumuladas</v>
      </c>
      <c r="C109" s="41" t="s">
        <v>74</v>
      </c>
      <c r="D109" s="42"/>
      <c r="E109" s="42"/>
      <c r="F109" s="43"/>
      <c r="G109" s="43"/>
      <c r="H109" s="42"/>
      <c r="I109" s="42">
        <v>7000</v>
      </c>
      <c r="J109" s="40"/>
    </row>
    <row r="110" spans="1:10">
      <c r="A110" s="40"/>
      <c r="B110" s="15" t="str">
        <f>IF(A110=0,"",VLOOKUP(A110,Códigos!$A$2:$B$119,2,0))</f>
        <v/>
      </c>
      <c r="C110" s="41"/>
      <c r="D110" s="42"/>
      <c r="E110" s="42"/>
      <c r="F110" s="43"/>
      <c r="G110" s="43"/>
      <c r="H110" s="42"/>
      <c r="I110" s="42"/>
      <c r="J110" s="40"/>
    </row>
    <row r="111" spans="1:10">
      <c r="A111" s="40">
        <v>170520</v>
      </c>
      <c r="B111" s="15" t="str">
        <f>IF(A111=0,"",VLOOKUP(A111,Códigos!$A$2:$B$119,2,0))</f>
        <v>Gastos pagados por anticipados- Seguros</v>
      </c>
      <c r="C111" s="41" t="s">
        <v>74</v>
      </c>
      <c r="D111" s="42"/>
      <c r="E111" s="42"/>
      <c r="F111" s="43"/>
      <c r="G111" s="43"/>
      <c r="H111" s="42"/>
      <c r="I111" s="42">
        <v>2000</v>
      </c>
      <c r="J111" s="40"/>
    </row>
    <row r="112" spans="1:10">
      <c r="A112" s="108">
        <v>430</v>
      </c>
      <c r="B112" s="15" t="str">
        <f>IF(A112=0,"",VLOOKUP(A112,Códigos!$A$2:$B$119,2,0))</f>
        <v>Ganancias acumuladas</v>
      </c>
      <c r="C112" s="41" t="s">
        <v>74</v>
      </c>
      <c r="D112" s="42"/>
      <c r="E112" s="42"/>
      <c r="F112" s="43"/>
      <c r="G112" s="43"/>
      <c r="H112" s="42">
        <v>2000</v>
      </c>
      <c r="I112" s="42"/>
      <c r="J112" s="40" t="s">
        <v>1872</v>
      </c>
    </row>
    <row r="113" spans="1:10">
      <c r="A113" s="40"/>
      <c r="B113" s="15" t="str">
        <f>IF(A113=0,"",VLOOKUP(A113,Códigos!$A$2:$B$119,2,0))</f>
        <v/>
      </c>
      <c r="C113" s="41"/>
      <c r="D113" s="42"/>
      <c r="E113" s="42"/>
      <c r="F113" s="43"/>
      <c r="G113" s="43"/>
      <c r="H113" s="42"/>
      <c r="I113" s="42"/>
      <c r="J113" s="40"/>
    </row>
    <row r="114" spans="1:10">
      <c r="A114" s="40">
        <v>171016</v>
      </c>
      <c r="B114" s="15" t="str">
        <f>IF(A114=0,"",VLOOKUP(A114,Códigos!$A$2:$B$119,2,0))</f>
        <v>Software contable - Adquirido</v>
      </c>
      <c r="C114" s="41" t="s">
        <v>1865</v>
      </c>
      <c r="D114" s="42"/>
      <c r="E114" s="42"/>
      <c r="F114" s="43"/>
      <c r="G114" s="43">
        <v>300</v>
      </c>
      <c r="H114" s="42"/>
      <c r="I114" s="42"/>
      <c r="J114" s="40"/>
    </row>
    <row r="115" spans="1:10">
      <c r="A115" s="40">
        <v>140</v>
      </c>
      <c r="B115" s="15" t="str">
        <f>IF(A115=0,"",VLOOKUP(A115,Códigos!$A$2:$B$119,2,0))</f>
        <v>Activos intangibles distintos de la plusvalía</v>
      </c>
      <c r="C115" s="41" t="s">
        <v>1865</v>
      </c>
      <c r="D115" s="42"/>
      <c r="E115" s="42"/>
      <c r="F115" s="43">
        <v>300</v>
      </c>
      <c r="G115" s="43"/>
      <c r="H115" s="42"/>
      <c r="I115" s="42"/>
      <c r="J115" s="40"/>
    </row>
    <row r="116" spans="1:10">
      <c r="A116" s="40"/>
      <c r="B116" s="15" t="str">
        <f>IF(A116=0,"",VLOOKUP(A116,Códigos!$A$2:$B$119,2,0))</f>
        <v/>
      </c>
      <c r="C116" s="41"/>
      <c r="D116" s="42"/>
      <c r="E116" s="42"/>
      <c r="F116" s="43"/>
      <c r="G116" s="43"/>
      <c r="H116" s="42"/>
      <c r="I116" s="42"/>
      <c r="J116" s="40"/>
    </row>
    <row r="117" spans="1:10">
      <c r="A117" s="40">
        <v>171008</v>
      </c>
      <c r="B117" s="15" t="str">
        <f>IF(A117=0,"",VLOOKUP(A117,Códigos!$A$2:$B$119,2,0))</f>
        <v>Cargos diferidos - Remodelaciones</v>
      </c>
      <c r="C117" s="41" t="s">
        <v>74</v>
      </c>
      <c r="D117" s="42"/>
      <c r="E117" s="42"/>
      <c r="F117" s="43"/>
      <c r="G117" s="43"/>
      <c r="H117" s="42"/>
      <c r="I117" s="42">
        <v>9000</v>
      </c>
      <c r="J117" s="40" t="s">
        <v>1872</v>
      </c>
    </row>
    <row r="118" spans="1:10">
      <c r="A118" s="40">
        <v>430</v>
      </c>
      <c r="B118" s="15" t="str">
        <f>IF(A118=0,"",VLOOKUP(A118,Códigos!$A$2:$B$119,2,0))</f>
        <v>Ganancias acumuladas</v>
      </c>
      <c r="C118" s="41" t="s">
        <v>74</v>
      </c>
      <c r="D118" s="42"/>
      <c r="E118" s="42"/>
      <c r="F118" s="43"/>
      <c r="G118" s="43"/>
      <c r="H118" s="42">
        <v>9000</v>
      </c>
      <c r="I118" s="42"/>
      <c r="J118" s="40"/>
    </row>
    <row r="119" spans="1:10">
      <c r="A119" s="40"/>
      <c r="B119" s="15" t="str">
        <f>IF(A119=0,"",VLOOKUP(A119,Códigos!$A$2:$B$119,2,0))</f>
        <v/>
      </c>
      <c r="C119" s="41"/>
      <c r="D119" s="42"/>
      <c r="E119" s="42"/>
      <c r="F119" s="43"/>
      <c r="G119" s="43"/>
      <c r="H119" s="42"/>
      <c r="I119" s="42"/>
      <c r="J119" s="40"/>
    </row>
    <row r="120" spans="1:10">
      <c r="A120" s="40">
        <v>180505</v>
      </c>
      <c r="B120" s="15" t="str">
        <f>IF(A120=0,"",VLOOKUP(A120,Códigos!$A$2:$B$119,2,0))</f>
        <v>Bienes de arte y cultura</v>
      </c>
      <c r="C120" s="41" t="s">
        <v>1865</v>
      </c>
      <c r="D120" s="42"/>
      <c r="E120" s="42"/>
      <c r="F120" s="43"/>
      <c r="G120" s="43">
        <v>1200</v>
      </c>
      <c r="H120" s="42"/>
      <c r="I120" s="42"/>
      <c r="J120" s="40"/>
    </row>
    <row r="121" spans="1:10">
      <c r="A121" s="40">
        <v>230</v>
      </c>
      <c r="B121" s="15" t="str">
        <f>IF(A121=0,"",VLOOKUP(A121,Códigos!$A$2:$B$119,2,0))</f>
        <v>Otros activos no financieros no corrientes</v>
      </c>
      <c r="C121" s="41" t="s">
        <v>1865</v>
      </c>
      <c r="D121" s="42"/>
      <c r="E121" s="42"/>
      <c r="F121" s="43">
        <v>1200</v>
      </c>
      <c r="G121" s="43"/>
      <c r="H121" s="42"/>
      <c r="I121" s="42"/>
      <c r="J121" s="40"/>
    </row>
    <row r="122" spans="1:10">
      <c r="A122" s="40"/>
      <c r="B122" s="15" t="str">
        <f>IF(A122=0,"",VLOOKUP(A122,Códigos!$A$2:$B$119,2,0))</f>
        <v/>
      </c>
      <c r="C122" s="41"/>
      <c r="D122" s="42"/>
      <c r="E122" s="42"/>
      <c r="F122" s="43"/>
      <c r="G122" s="43"/>
      <c r="H122" s="42"/>
      <c r="I122" s="42"/>
      <c r="J122" s="40"/>
    </row>
    <row r="123" spans="1:10">
      <c r="A123" s="88">
        <v>211020</v>
      </c>
      <c r="B123" s="15" t="str">
        <f>IF(A123=0,"",VLOOKUP(A123,Códigos!$A$2:$B$119,2,0))</f>
        <v>Bancos nacionales</v>
      </c>
      <c r="C123" s="41" t="s">
        <v>1865</v>
      </c>
      <c r="D123" s="42"/>
      <c r="E123" s="42"/>
      <c r="F123" s="43">
        <v>32000</v>
      </c>
      <c r="G123" s="43"/>
      <c r="H123" s="42"/>
      <c r="I123" s="42"/>
      <c r="J123" s="40"/>
    </row>
    <row r="124" spans="1:10">
      <c r="A124" s="40">
        <v>290</v>
      </c>
      <c r="B124" s="15" t="str">
        <f>IF(A124=0,"",VLOOKUP(A124,Códigos!$A$2:$B$119,2,0))</f>
        <v>Otros pasivos financieros corrientes</v>
      </c>
      <c r="C124" s="41" t="s">
        <v>1865</v>
      </c>
      <c r="D124" s="42"/>
      <c r="E124" s="42"/>
      <c r="F124" s="43"/>
      <c r="G124" s="43">
        <v>3000</v>
      </c>
      <c r="H124" s="42"/>
      <c r="I124" s="42"/>
      <c r="J124" s="40"/>
    </row>
    <row r="125" spans="1:10">
      <c r="A125" s="40">
        <v>370</v>
      </c>
      <c r="B125" s="15" t="str">
        <f>IF(A125=0,"",VLOOKUP(A125,Códigos!$A$2:$B$119,2,0))</f>
        <v>Otros pasivos financieros no corrientes</v>
      </c>
      <c r="C125" s="41" t="s">
        <v>1865</v>
      </c>
      <c r="D125" s="42"/>
      <c r="E125" s="42"/>
      <c r="F125" s="43"/>
      <c r="G125" s="43">
        <v>29000</v>
      </c>
      <c r="H125" s="42"/>
      <c r="I125" s="42"/>
      <c r="J125" s="40"/>
    </row>
    <row r="126" spans="1:10">
      <c r="A126" s="40"/>
      <c r="B126" s="15" t="str">
        <f>IF(A126=0,"",VLOOKUP(A126,Códigos!$A$2:$B$119,2,0))</f>
        <v/>
      </c>
      <c r="C126" s="41"/>
      <c r="D126" s="42"/>
      <c r="E126" s="42"/>
      <c r="F126" s="43"/>
      <c r="G126" s="43"/>
      <c r="H126" s="42"/>
      <c r="I126" s="42"/>
      <c r="J126" s="40"/>
    </row>
    <row r="127" spans="1:10">
      <c r="A127" s="40">
        <v>211505</v>
      </c>
      <c r="B127" s="15" t="str">
        <f>IF(A127=0,"",VLOOKUP(A127,Códigos!$A$2:$B$119,2,0))</f>
        <v>Pagarés</v>
      </c>
      <c r="C127" s="41" t="s">
        <v>1865</v>
      </c>
      <c r="D127" s="42"/>
      <c r="E127" s="42"/>
      <c r="F127" s="43">
        <v>30000</v>
      </c>
      <c r="G127" s="43"/>
      <c r="H127" s="42"/>
      <c r="I127" s="42"/>
      <c r="J127" s="40"/>
    </row>
    <row r="128" spans="1:10">
      <c r="A128" s="40">
        <v>370</v>
      </c>
      <c r="B128" s="15" t="str">
        <f>IF(A128=0,"",VLOOKUP(A128,Códigos!$A$2:$B$119,2,0))</f>
        <v>Otros pasivos financieros no corrientes</v>
      </c>
      <c r="C128" s="41" t="s">
        <v>1865</v>
      </c>
      <c r="D128" s="42"/>
      <c r="E128" s="42"/>
      <c r="F128" s="43"/>
      <c r="G128" s="43">
        <v>30000</v>
      </c>
      <c r="H128" s="42"/>
      <c r="I128" s="42"/>
      <c r="J128" s="40"/>
    </row>
    <row r="129" spans="1:10">
      <c r="A129" s="40"/>
      <c r="B129" s="15" t="str">
        <f>IF(A129=0,"",VLOOKUP(A129,Códigos!$A$2:$B$119,2,0))</f>
        <v/>
      </c>
      <c r="C129" s="41"/>
      <c r="D129" s="42"/>
      <c r="E129" s="42"/>
      <c r="F129" s="43"/>
      <c r="G129" s="43"/>
      <c r="H129" s="42"/>
      <c r="I129" s="42"/>
      <c r="J129" s="40"/>
    </row>
    <row r="130" spans="1:10">
      <c r="A130" s="40">
        <v>220505</v>
      </c>
      <c r="B130" s="15" t="str">
        <f>IF(A130=0,"",VLOOKUP(A130,Códigos!$A$2:$B$119,2,0))</f>
        <v>Proveedores nacionales</v>
      </c>
      <c r="C130" s="41" t="s">
        <v>1865</v>
      </c>
      <c r="D130" s="42"/>
      <c r="E130" s="42"/>
      <c r="F130" s="43">
        <v>36810</v>
      </c>
      <c r="G130" s="43"/>
      <c r="H130" s="42"/>
      <c r="I130" s="42"/>
      <c r="J130" s="40"/>
    </row>
    <row r="131" spans="1:10">
      <c r="A131" s="40">
        <v>270</v>
      </c>
      <c r="B131" s="15" t="str">
        <f>IF(A131=0,"",VLOOKUP(A131,Códigos!$A$2:$B$119,2,0))</f>
        <v>Cuentas por pagar comerciales y otras cuentas por pagar corrientes</v>
      </c>
      <c r="C131" s="41" t="s">
        <v>1865</v>
      </c>
      <c r="D131" s="42"/>
      <c r="E131" s="42"/>
      <c r="F131" s="43"/>
      <c r="G131" s="43">
        <v>36810</v>
      </c>
      <c r="H131" s="42"/>
      <c r="I131" s="42"/>
      <c r="J131" s="40"/>
    </row>
    <row r="132" spans="1:10">
      <c r="A132" s="104"/>
      <c r="B132" s="15" t="str">
        <f>IF(A132=0,"",VLOOKUP(A132,Códigos!$A$2:$B$119,2,0))</f>
        <v/>
      </c>
      <c r="C132" s="41"/>
      <c r="D132" s="42"/>
      <c r="E132" s="42"/>
      <c r="F132" s="43"/>
      <c r="G132" s="43"/>
      <c r="H132" s="42"/>
      <c r="I132" s="42"/>
      <c r="J132" s="40"/>
    </row>
    <row r="133" spans="1:10">
      <c r="A133" s="40">
        <v>230505</v>
      </c>
      <c r="B133" s="15" t="str">
        <f>IF(A133=0,"",VLOOKUP(A133,Códigos!$A$2:$B$119,2,0))</f>
        <v>Cuentas corrientes comerciales</v>
      </c>
      <c r="C133" s="41" t="s">
        <v>1865</v>
      </c>
      <c r="D133" s="42"/>
      <c r="E133" s="42"/>
      <c r="F133" s="43">
        <v>3100</v>
      </c>
      <c r="G133" s="43"/>
      <c r="H133" s="42"/>
      <c r="I133" s="42"/>
      <c r="J133" s="40"/>
    </row>
    <row r="134" spans="1:10">
      <c r="A134" s="40">
        <v>340</v>
      </c>
      <c r="B134" s="15" t="str">
        <f>IF(A134=0,"",VLOOKUP(A134,Códigos!$A$2:$B$119,2,0))</f>
        <v>Cuentas comerciales por pagar y otras cuentas por pagar no corrientes</v>
      </c>
      <c r="C134" s="41" t="s">
        <v>1865</v>
      </c>
      <c r="D134" s="42"/>
      <c r="E134" s="42"/>
      <c r="F134" s="43"/>
      <c r="G134" s="43">
        <v>3100</v>
      </c>
      <c r="H134" s="42"/>
      <c r="I134" s="42"/>
      <c r="J134" s="40"/>
    </row>
    <row r="135" spans="1:10">
      <c r="A135" s="104"/>
      <c r="B135" s="15" t="str">
        <f>IF(A135=0,"",VLOOKUP(A135,Códigos!$A$2:$B$119,2,0))</f>
        <v/>
      </c>
      <c r="C135" s="41"/>
      <c r="D135" s="42"/>
      <c r="E135" s="42"/>
      <c r="F135" s="43"/>
      <c r="G135" s="43"/>
      <c r="H135" s="42"/>
      <c r="I135" s="42"/>
      <c r="J135" s="40"/>
    </row>
    <row r="136" spans="1:10">
      <c r="A136" s="40">
        <v>340</v>
      </c>
      <c r="B136" s="15" t="str">
        <f>IF(A136=0,"",VLOOKUP(A136,Códigos!$A$2:$B$119,2,0))</f>
        <v>Cuentas comerciales por pagar y otras cuentas por pagar no corrientes</v>
      </c>
      <c r="C136" s="41" t="s">
        <v>74</v>
      </c>
      <c r="D136" s="42"/>
      <c r="E136" s="42"/>
      <c r="F136" s="43"/>
      <c r="G136" s="43"/>
      <c r="H136" s="42">
        <f>+Calculo!C34</f>
        <v>628.69897959183709</v>
      </c>
      <c r="I136" s="42"/>
      <c r="J136" s="40" t="s">
        <v>1873</v>
      </c>
    </row>
    <row r="137" spans="1:10">
      <c r="A137" s="40">
        <v>430</v>
      </c>
      <c r="B137" s="15" t="str">
        <f>IF(A137=0,"",VLOOKUP(A137,Códigos!$A$2:$B$119,2,0))</f>
        <v>Ganancias acumuladas</v>
      </c>
      <c r="C137" s="41" t="s">
        <v>74</v>
      </c>
      <c r="D137" s="42"/>
      <c r="E137" s="42"/>
      <c r="F137" s="43"/>
      <c r="G137" s="43"/>
      <c r="H137" s="42"/>
      <c r="I137" s="42">
        <f>+H136</f>
        <v>628.69897959183709</v>
      </c>
      <c r="J137" s="40"/>
    </row>
    <row r="138" spans="1:10">
      <c r="A138" s="104"/>
      <c r="B138" s="15" t="str">
        <f>IF(A138=0,"",VLOOKUP(A138,Códigos!$A$2:$B$119,2,0))</f>
        <v/>
      </c>
      <c r="C138" s="41"/>
      <c r="D138" s="42"/>
      <c r="E138" s="42"/>
      <c r="F138" s="43"/>
      <c r="G138" s="43"/>
      <c r="H138" s="42"/>
      <c r="I138" s="42"/>
      <c r="J138" s="40"/>
    </row>
    <row r="139" spans="1:10">
      <c r="A139" s="40">
        <v>238005</v>
      </c>
      <c r="B139" s="15" t="str">
        <f>IF(A139=0,"",VLOOKUP(A139,Códigos!$A$2:$B$119,2,0))</f>
        <v>Acreedores</v>
      </c>
      <c r="C139" s="41" t="s">
        <v>1864</v>
      </c>
      <c r="D139" s="42"/>
      <c r="E139" s="42">
        <v>200</v>
      </c>
      <c r="F139" s="43"/>
      <c r="G139" s="43"/>
      <c r="H139" s="42"/>
      <c r="I139" s="42"/>
      <c r="J139" s="40"/>
    </row>
    <row r="140" spans="1:10">
      <c r="A140" s="40">
        <v>430</v>
      </c>
      <c r="B140" s="15" t="str">
        <f>IF(A140=0,"",VLOOKUP(A140,Códigos!$A$2:$B$119,2,0))</f>
        <v>Ganancias acumuladas</v>
      </c>
      <c r="C140" s="41" t="s">
        <v>74</v>
      </c>
      <c r="D140" s="42"/>
      <c r="E140" s="42"/>
      <c r="F140" s="43"/>
      <c r="G140" s="43"/>
      <c r="H140" s="42">
        <v>200</v>
      </c>
      <c r="I140" s="42"/>
      <c r="J140" s="40"/>
    </row>
    <row r="141" spans="1:10">
      <c r="A141" s="40"/>
      <c r="B141" s="15" t="str">
        <f>IF(A141=0,"",VLOOKUP(A141,Códigos!$A$2:$B$119,2,0))</f>
        <v/>
      </c>
      <c r="C141" s="41"/>
      <c r="D141" s="42"/>
      <c r="E141" s="42"/>
      <c r="F141" s="43"/>
      <c r="G141" s="43"/>
      <c r="H141" s="42"/>
      <c r="I141" s="42"/>
      <c r="J141" s="40"/>
    </row>
    <row r="142" spans="1:10">
      <c r="A142" s="40">
        <v>238005</v>
      </c>
      <c r="B142" s="15" t="str">
        <f>IF(A142=0,"",VLOOKUP(A142,Códigos!$A$2:$B$119,2,0))</f>
        <v>Acreedores</v>
      </c>
      <c r="C142" s="41" t="s">
        <v>1865</v>
      </c>
      <c r="D142" s="42"/>
      <c r="E142" s="42"/>
      <c r="F142" s="43">
        <v>7000</v>
      </c>
      <c r="G142" s="43"/>
      <c r="H142" s="42"/>
      <c r="I142" s="42"/>
      <c r="J142" s="40"/>
    </row>
    <row r="143" spans="1:10">
      <c r="A143" s="40">
        <v>340</v>
      </c>
      <c r="B143" s="15" t="str">
        <f>IF(A143=0,"",VLOOKUP(A143,Códigos!$A$2:$B$119,2,0))</f>
        <v>Cuentas comerciales por pagar y otras cuentas por pagar no corrientes</v>
      </c>
      <c r="C143" s="41" t="s">
        <v>1865</v>
      </c>
      <c r="D143" s="42"/>
      <c r="E143" s="42"/>
      <c r="F143" s="43"/>
      <c r="G143" s="43">
        <v>7000</v>
      </c>
      <c r="H143" s="42"/>
      <c r="I143" s="42"/>
      <c r="J143" s="40"/>
    </row>
    <row r="144" spans="1:10">
      <c r="A144" s="104"/>
      <c r="B144" s="15" t="str">
        <f>IF(A144=0,"",VLOOKUP(A144,Códigos!$A$2:$B$119,2,0))</f>
        <v/>
      </c>
      <c r="C144" s="41"/>
      <c r="D144" s="42"/>
      <c r="E144" s="42"/>
      <c r="F144" s="43"/>
      <c r="G144" s="43"/>
      <c r="H144" s="42"/>
      <c r="I144" s="42"/>
      <c r="J144" s="40"/>
    </row>
    <row r="145" spans="1:10">
      <c r="A145" s="40">
        <v>240405</v>
      </c>
      <c r="B145" s="15" t="str">
        <f>IF(A145=0,"",VLOOKUP(A145,Códigos!$A$2:$B$119,2,0))</f>
        <v>Renta y complementarios</v>
      </c>
      <c r="C145" s="41" t="s">
        <v>1865</v>
      </c>
      <c r="D145" s="42"/>
      <c r="E145" s="42"/>
      <c r="F145" s="43">
        <v>4250</v>
      </c>
      <c r="G145" s="43"/>
      <c r="H145" s="42"/>
      <c r="I145" s="42"/>
      <c r="J145" s="40"/>
    </row>
    <row r="146" spans="1:10">
      <c r="A146" s="40">
        <v>280</v>
      </c>
      <c r="B146" s="15" t="str">
        <f>IF(A146=0,"",VLOOKUP(A146,Códigos!$A$2:$B$119,2,0))</f>
        <v>Pasivos por impuestos corrientes, corriente</v>
      </c>
      <c r="C146" s="41" t="s">
        <v>1865</v>
      </c>
      <c r="D146" s="42"/>
      <c r="E146" s="42"/>
      <c r="F146" s="43"/>
      <c r="G146" s="43">
        <v>4250</v>
      </c>
      <c r="H146" s="42"/>
      <c r="I146" s="42"/>
      <c r="J146" s="40"/>
    </row>
    <row r="147" spans="1:10">
      <c r="A147" s="104"/>
      <c r="B147" s="15" t="str">
        <f>IF(A147=0,"",VLOOKUP(A147,Códigos!$A$2:$B$119,2,0))</f>
        <v/>
      </c>
      <c r="C147" s="41"/>
      <c r="D147" s="42"/>
      <c r="E147" s="42"/>
      <c r="F147" s="43"/>
      <c r="G147" s="43"/>
      <c r="H147" s="42"/>
      <c r="I147" s="42"/>
      <c r="J147" s="40"/>
    </row>
    <row r="148" spans="1:10">
      <c r="A148" s="40">
        <v>240505</v>
      </c>
      <c r="B148" s="15" t="str">
        <f>IF(A148=0,"",VLOOKUP(A148,Códigos!$A$2:$B$119,2,0))</f>
        <v>Impuesto de cree</v>
      </c>
      <c r="C148" s="41" t="s">
        <v>1865</v>
      </c>
      <c r="D148" s="42"/>
      <c r="E148" s="42"/>
      <c r="F148" s="43">
        <v>1530</v>
      </c>
      <c r="G148" s="43"/>
      <c r="H148" s="42"/>
      <c r="I148" s="42"/>
      <c r="J148" s="40"/>
    </row>
    <row r="149" spans="1:10">
      <c r="A149" s="40">
        <v>280</v>
      </c>
      <c r="B149" s="15" t="str">
        <f>IF(A149=0,"",VLOOKUP(A149,Códigos!$A$2:$B$119,2,0))</f>
        <v>Pasivos por impuestos corrientes, corriente</v>
      </c>
      <c r="C149" s="41" t="s">
        <v>1865</v>
      </c>
      <c r="D149" s="42"/>
      <c r="E149" s="42"/>
      <c r="F149" s="43"/>
      <c r="G149" s="43">
        <v>1530</v>
      </c>
      <c r="H149" s="42"/>
      <c r="I149" s="42"/>
      <c r="J149" s="40"/>
    </row>
    <row r="150" spans="1:10">
      <c r="A150" s="104"/>
      <c r="B150" s="15" t="str">
        <f>IF(A150=0,"",VLOOKUP(A150,Códigos!$A$2:$B$119,2,0))</f>
        <v/>
      </c>
      <c r="C150" s="41"/>
      <c r="D150" s="42"/>
      <c r="E150" s="42"/>
      <c r="F150" s="43"/>
      <c r="G150" s="43"/>
      <c r="H150" s="42"/>
      <c r="I150" s="42"/>
      <c r="J150" s="40"/>
    </row>
    <row r="151" spans="1:10">
      <c r="A151" s="40">
        <v>2408</v>
      </c>
      <c r="B151" s="15" t="str">
        <f>IF(A151=0,"",VLOOKUP(A151,Códigos!$A$2:$B$119,2,0))</f>
        <v>Impuestos a las ventas por pagar</v>
      </c>
      <c r="C151" s="41" t="s">
        <v>1865</v>
      </c>
      <c r="D151" s="42"/>
      <c r="E151" s="42"/>
      <c r="F151" s="43">
        <v>100</v>
      </c>
      <c r="G151" s="43"/>
      <c r="H151" s="42"/>
      <c r="I151" s="42"/>
      <c r="J151" s="40"/>
    </row>
    <row r="152" spans="1:10">
      <c r="A152" s="40">
        <v>280</v>
      </c>
      <c r="B152" s="15" t="str">
        <f>IF(A152=0,"",VLOOKUP(A152,Códigos!$A$2:$B$119,2,0))</f>
        <v>Pasivos por impuestos corrientes, corriente</v>
      </c>
      <c r="C152" s="41" t="s">
        <v>1865</v>
      </c>
      <c r="D152" s="42"/>
      <c r="E152" s="42"/>
      <c r="F152" s="43"/>
      <c r="G152" s="43">
        <v>100</v>
      </c>
      <c r="H152" s="42"/>
      <c r="I152" s="42"/>
      <c r="J152" s="40"/>
    </row>
    <row r="153" spans="1:10">
      <c r="A153" s="104"/>
      <c r="B153" s="15" t="str">
        <f>IF(A153=0,"",VLOOKUP(A153,Códigos!$A$2:$B$119,2,0))</f>
        <v/>
      </c>
      <c r="C153" s="41"/>
      <c r="D153" s="42"/>
      <c r="E153" s="42"/>
      <c r="F153" s="43"/>
      <c r="G153" s="43"/>
      <c r="H153" s="42"/>
      <c r="I153" s="42"/>
      <c r="J153" s="40"/>
    </row>
    <row r="154" spans="1:10">
      <c r="A154" s="40">
        <v>250505</v>
      </c>
      <c r="B154" s="15" t="str">
        <f>IF(A154=0,"",VLOOKUP(A154,Códigos!$A$2:$B$119,2,0))</f>
        <v>Salarios por pagar</v>
      </c>
      <c r="C154" s="41" t="s">
        <v>1865</v>
      </c>
      <c r="D154" s="42"/>
      <c r="E154" s="42"/>
      <c r="F154" s="43">
        <v>6000</v>
      </c>
      <c r="G154" s="43"/>
      <c r="H154" s="42"/>
      <c r="I154" s="42"/>
      <c r="J154" s="40"/>
    </row>
    <row r="155" spans="1:10">
      <c r="A155" s="40">
        <v>270</v>
      </c>
      <c r="B155" s="15" t="str">
        <f>IF(A155=0,"",VLOOKUP(A155,Códigos!$A$2:$B$119,2,0))</f>
        <v>Cuentas por pagar comerciales y otras cuentas por pagar corrientes</v>
      </c>
      <c r="C155" s="41" t="s">
        <v>1865</v>
      </c>
      <c r="D155" s="42"/>
      <c r="E155" s="42"/>
      <c r="F155" s="43"/>
      <c r="G155" s="43">
        <v>6000</v>
      </c>
      <c r="H155" s="42"/>
      <c r="I155" s="42"/>
      <c r="J155" s="40"/>
    </row>
    <row r="156" spans="1:10">
      <c r="A156" s="104"/>
      <c r="B156" s="15" t="str">
        <f>IF(A156=0,"",VLOOKUP(A156,Códigos!$A$2:$B$119,2,0))</f>
        <v/>
      </c>
      <c r="C156" s="41"/>
      <c r="D156" s="42"/>
      <c r="E156" s="42"/>
      <c r="F156" s="43"/>
      <c r="G156" s="43"/>
      <c r="H156" s="42"/>
      <c r="I156" s="42"/>
      <c r="J156" s="40"/>
    </row>
    <row r="157" spans="1:10">
      <c r="A157" s="40">
        <v>260520</v>
      </c>
      <c r="B157" s="15" t="str">
        <f>IF(A157=0,"",VLOOKUP(A157,Códigos!$A$2:$B$119,2,0))</f>
        <v>Para costos y gastos</v>
      </c>
      <c r="C157" s="41" t="s">
        <v>1865</v>
      </c>
      <c r="D157" s="42"/>
      <c r="E157" s="42"/>
      <c r="F157" s="43">
        <v>8000</v>
      </c>
      <c r="G157" s="43"/>
      <c r="H157" s="42"/>
      <c r="I157" s="42"/>
      <c r="J157" s="40"/>
    </row>
    <row r="158" spans="1:10">
      <c r="A158" s="40">
        <v>260</v>
      </c>
      <c r="B158" s="15" t="str">
        <f>IF(A158=0,"",VLOOKUP(A158,Códigos!$A$2:$B$119,2,0))</f>
        <v>Otras provisiones corrientes</v>
      </c>
      <c r="C158" s="41" t="s">
        <v>1865</v>
      </c>
      <c r="D158" s="42"/>
      <c r="E158" s="42"/>
      <c r="F158" s="43"/>
      <c r="G158" s="43">
        <v>8000</v>
      </c>
      <c r="H158" s="42"/>
      <c r="I158" s="42"/>
      <c r="J158" s="40"/>
    </row>
    <row r="159" spans="1:10">
      <c r="A159" s="40"/>
      <c r="B159" s="15" t="str">
        <f>IF(A159=0,"",VLOOKUP(A159,Códigos!$A$2:$B$119,2,0))</f>
        <v/>
      </c>
      <c r="C159" s="41"/>
      <c r="D159" s="42"/>
      <c r="E159" s="42"/>
      <c r="F159" s="43"/>
      <c r="G159" s="43"/>
      <c r="H159" s="42"/>
      <c r="I159" s="42"/>
      <c r="J159" s="40"/>
    </row>
    <row r="160" spans="1:10">
      <c r="A160" s="40">
        <v>261015</v>
      </c>
      <c r="B160" s="15" t="str">
        <f>IF(A160=0,"",VLOOKUP(A160,Códigos!$A$2:$B$119,2,0))</f>
        <v xml:space="preserve">Vacaciones  </v>
      </c>
      <c r="C160" s="41" t="s">
        <v>1865</v>
      </c>
      <c r="D160" s="42"/>
      <c r="E160" s="42"/>
      <c r="F160" s="43">
        <v>5000</v>
      </c>
      <c r="G160" s="43"/>
      <c r="H160" s="42"/>
      <c r="I160" s="42"/>
      <c r="J160" s="40"/>
    </row>
    <row r="161" spans="1:10">
      <c r="A161" s="40">
        <v>270</v>
      </c>
      <c r="B161" s="15" t="str">
        <f>IF(A161=0,"",VLOOKUP(A161,Códigos!$A$2:$B$119,2,0))</f>
        <v>Cuentas por pagar comerciales y otras cuentas por pagar corrientes</v>
      </c>
      <c r="C161" s="41" t="s">
        <v>1865</v>
      </c>
      <c r="D161" s="42"/>
      <c r="E161" s="42"/>
      <c r="F161" s="43"/>
      <c r="G161" s="43">
        <v>5000</v>
      </c>
      <c r="H161" s="42"/>
      <c r="I161" s="42"/>
      <c r="J161" s="40"/>
    </row>
    <row r="162" spans="1:10">
      <c r="A162" s="40"/>
      <c r="B162" s="15" t="str">
        <f>IF(A162=0,"",VLOOKUP(A162,Códigos!$A$2:$B$119,2,0))</f>
        <v/>
      </c>
      <c r="C162" s="41"/>
      <c r="D162" s="42"/>
      <c r="E162" s="42"/>
      <c r="F162" s="43"/>
      <c r="G162" s="43"/>
      <c r="H162" s="42"/>
      <c r="I162" s="42"/>
      <c r="J162" s="40"/>
    </row>
    <row r="163" spans="1:10">
      <c r="A163" s="40">
        <v>270595</v>
      </c>
      <c r="B163" s="15" t="str">
        <f>IF(A163=0,"",VLOOKUP(A163,Códigos!$A$2:$B$119,2,0))</f>
        <v>Ingresos recibidos por anticipados</v>
      </c>
      <c r="C163" s="41" t="s">
        <v>74</v>
      </c>
      <c r="D163" s="42"/>
      <c r="E163" s="42"/>
      <c r="F163" s="43"/>
      <c r="G163" s="43"/>
      <c r="H163" s="42">
        <v>2000</v>
      </c>
      <c r="I163" s="42"/>
      <c r="J163" s="40"/>
    </row>
    <row r="164" spans="1:10">
      <c r="A164" s="40">
        <v>430</v>
      </c>
      <c r="B164" s="15" t="str">
        <f>IF(A164=0,"",VLOOKUP(A164,Códigos!$A$2:$B$119,2,0))</f>
        <v>Ganancias acumuladas</v>
      </c>
      <c r="C164" s="41" t="s">
        <v>74</v>
      </c>
      <c r="D164" s="42"/>
      <c r="E164" s="42"/>
      <c r="F164" s="43"/>
      <c r="G164" s="43"/>
      <c r="H164" s="42"/>
      <c r="I164" s="42">
        <v>2000</v>
      </c>
      <c r="J164" s="40"/>
    </row>
    <row r="165" spans="1:10">
      <c r="A165" s="40"/>
      <c r="B165" s="15" t="str">
        <f>IF(A165=0,"",VLOOKUP(A165,Códigos!$A$2:$B$119,2,0))</f>
        <v/>
      </c>
      <c r="C165" s="41"/>
      <c r="D165" s="42"/>
      <c r="E165" s="42"/>
      <c r="F165" s="43"/>
      <c r="G165" s="43"/>
      <c r="H165" s="42"/>
      <c r="I165" s="42"/>
      <c r="J165" s="40"/>
    </row>
    <row r="166" spans="1:10">
      <c r="A166" s="40">
        <v>310505</v>
      </c>
      <c r="B166" s="15" t="str">
        <f>IF(A166=0,"",VLOOKUP(A166,Códigos!$A$2:$B$119,2,0))</f>
        <v>Capital emitido</v>
      </c>
      <c r="C166" s="41" t="s">
        <v>1865</v>
      </c>
      <c r="D166" s="42"/>
      <c r="E166" s="42"/>
      <c r="F166" s="43">
        <v>32000</v>
      </c>
      <c r="G166" s="43"/>
      <c r="H166" s="42"/>
      <c r="I166" s="42"/>
      <c r="J166" s="40"/>
    </row>
    <row r="167" spans="1:10">
      <c r="A167" s="40">
        <v>390</v>
      </c>
      <c r="B167" s="15" t="str">
        <f>IF(A167=0,"",VLOOKUP(A167,Códigos!$A$2:$B$119,2,0))</f>
        <v>Capital emitido</v>
      </c>
      <c r="C167" s="41" t="s">
        <v>1865</v>
      </c>
      <c r="D167" s="42"/>
      <c r="E167" s="42"/>
      <c r="F167" s="43"/>
      <c r="G167" s="43">
        <v>32000</v>
      </c>
      <c r="H167" s="42"/>
      <c r="I167" s="42"/>
      <c r="J167" s="40"/>
    </row>
    <row r="168" spans="1:10">
      <c r="A168" s="40"/>
      <c r="B168" s="15" t="str">
        <f>IF(A168=0,"",VLOOKUP(A168,Códigos!$A$2:$B$119,2,0))</f>
        <v/>
      </c>
      <c r="C168" s="41"/>
      <c r="D168" s="42"/>
      <c r="E168" s="42"/>
      <c r="F168" s="43"/>
      <c r="G168" s="43"/>
      <c r="H168" s="42"/>
      <c r="I168" s="42"/>
      <c r="J168" s="40"/>
    </row>
    <row r="169" spans="1:10">
      <c r="A169" s="40">
        <v>330505</v>
      </c>
      <c r="B169" s="15" t="str">
        <f>IF(A169=0,"",VLOOKUP(A169,Códigos!$A$2:$B$119,2,0))</f>
        <v>Reserva legal</v>
      </c>
      <c r="C169" s="41" t="s">
        <v>1865</v>
      </c>
      <c r="D169" s="42"/>
      <c r="E169" s="42"/>
      <c r="F169" s="43">
        <v>1522</v>
      </c>
      <c r="G169" s="43"/>
      <c r="H169" s="42"/>
      <c r="I169" s="42"/>
      <c r="J169" s="40"/>
    </row>
    <row r="170" spans="1:10">
      <c r="A170" s="40">
        <v>450</v>
      </c>
      <c r="B170" s="15" t="str">
        <f>IF(A170=0,"",VLOOKUP(A170,Códigos!$A$2:$B$119,2,0))</f>
        <v>Otras reservas</v>
      </c>
      <c r="C170" s="41" t="s">
        <v>1865</v>
      </c>
      <c r="D170" s="42"/>
      <c r="E170" s="42"/>
      <c r="F170" s="43"/>
      <c r="G170" s="43">
        <v>1522</v>
      </c>
      <c r="H170" s="42"/>
      <c r="I170" s="42"/>
      <c r="J170" s="40"/>
    </row>
    <row r="171" spans="1:10">
      <c r="A171" s="40"/>
      <c r="B171" s="15" t="str">
        <f>IF(A171=0,"",VLOOKUP(A171,Códigos!$A$2:$B$119,2,0))</f>
        <v/>
      </c>
      <c r="C171" s="41"/>
      <c r="D171" s="42"/>
      <c r="E171" s="42"/>
      <c r="F171" s="43"/>
      <c r="G171" s="43"/>
      <c r="H171" s="42"/>
      <c r="I171" s="42"/>
      <c r="J171" s="40"/>
    </row>
    <row r="172" spans="1:10">
      <c r="A172" s="40">
        <v>360505</v>
      </c>
      <c r="B172" s="15" t="str">
        <f>IF(A172=0,"",VLOOKUP(A172,Códigos!$A$2:$B$119,2,0))</f>
        <v>Resultados del ejercicio</v>
      </c>
      <c r="C172" s="41" t="s">
        <v>1865</v>
      </c>
      <c r="D172" s="42"/>
      <c r="E172" s="42"/>
      <c r="F172" s="43">
        <v>10098</v>
      </c>
      <c r="G172" s="43"/>
      <c r="H172" s="42"/>
      <c r="I172" s="42"/>
      <c r="J172" s="40"/>
    </row>
    <row r="173" spans="1:10">
      <c r="A173" s="40">
        <v>430</v>
      </c>
      <c r="B173" s="15" t="str">
        <f>IF(A173=0,"",VLOOKUP(A173,Códigos!$A$2:$B$119,2,0))</f>
        <v>Ganancias acumuladas</v>
      </c>
      <c r="C173" s="41" t="s">
        <v>1865</v>
      </c>
      <c r="D173" s="42"/>
      <c r="E173" s="42"/>
      <c r="F173" s="43"/>
      <c r="G173" s="43">
        <v>10098</v>
      </c>
      <c r="H173" s="42"/>
      <c r="I173" s="42"/>
      <c r="J173" s="40"/>
    </row>
    <row r="174" spans="1:10">
      <c r="A174" s="40"/>
      <c r="B174" s="15" t="str">
        <f>IF(A174=0,"",VLOOKUP(A174,Códigos!$A$2:$B$119,2,0))</f>
        <v/>
      </c>
      <c r="C174" s="41"/>
      <c r="D174" s="42"/>
      <c r="E174" s="42"/>
      <c r="F174" s="43"/>
      <c r="G174" s="43"/>
      <c r="H174" s="42"/>
      <c r="I174" s="42"/>
      <c r="J174" s="40"/>
    </row>
    <row r="175" spans="1:10">
      <c r="A175" s="40">
        <v>370505</v>
      </c>
      <c r="B175" s="15" t="str">
        <f>IF(A175=0,"",VLOOKUP(A175,Códigos!$A$2:$B$119,2,0))</f>
        <v>ganancias acumuladas</v>
      </c>
      <c r="C175" s="41" t="s">
        <v>1865</v>
      </c>
      <c r="D175" s="42"/>
      <c r="E175" s="42"/>
      <c r="F175" s="43">
        <v>7690</v>
      </c>
      <c r="G175" s="43"/>
      <c r="H175" s="42"/>
      <c r="I175" s="42"/>
      <c r="J175" s="40"/>
    </row>
    <row r="176" spans="1:10">
      <c r="A176" s="40">
        <v>430</v>
      </c>
      <c r="B176" s="15" t="str">
        <f>IF(A176=0,"",VLOOKUP(A176,Códigos!$A$2:$B$119,2,0))</f>
        <v>Ganancias acumuladas</v>
      </c>
      <c r="C176" s="41" t="s">
        <v>1865</v>
      </c>
      <c r="D176" s="42"/>
      <c r="E176" s="42"/>
      <c r="F176" s="43"/>
      <c r="G176" s="43">
        <v>7690</v>
      </c>
      <c r="H176" s="42"/>
      <c r="I176" s="42"/>
      <c r="J176" s="40"/>
    </row>
    <row r="177" spans="1:10">
      <c r="A177" s="40"/>
      <c r="B177" s="15" t="str">
        <f>IF(A177=0,"",VLOOKUP(A177,Códigos!$A$2:$B$119,2,0))</f>
        <v/>
      </c>
      <c r="C177" s="41"/>
      <c r="D177" s="42"/>
      <c r="E177" s="42"/>
      <c r="F177" s="43"/>
      <c r="G177" s="43"/>
      <c r="H177" s="42"/>
      <c r="I177" s="42"/>
      <c r="J177" s="40"/>
    </row>
    <row r="178" spans="1:10">
      <c r="A178" s="40">
        <v>381008</v>
      </c>
      <c r="B178" s="15" t="str">
        <f>IF(A178=0,"",VLOOKUP(A178,Códigos!$A$2:$B$119,2,0))</f>
        <v>Construcciones y edificaciones</v>
      </c>
      <c r="C178" s="41" t="s">
        <v>74</v>
      </c>
      <c r="D178" s="42"/>
      <c r="E178" s="42"/>
      <c r="F178" s="43"/>
      <c r="G178" s="43"/>
      <c r="H178" s="42">
        <v>38000</v>
      </c>
      <c r="I178" s="42"/>
      <c r="J178" s="40"/>
    </row>
    <row r="179" spans="1:10">
      <c r="A179" s="40">
        <v>430</v>
      </c>
      <c r="B179" s="15" t="str">
        <f>IF(A179=0,"",VLOOKUP(A179,Códigos!$A$2:$B$119,2,0))</f>
        <v>Ganancias acumuladas</v>
      </c>
      <c r="C179" s="41" t="s">
        <v>74</v>
      </c>
      <c r="D179" s="42"/>
      <c r="E179" s="42"/>
      <c r="F179" s="43"/>
      <c r="G179" s="43"/>
      <c r="H179" s="42"/>
      <c r="I179" s="42">
        <v>38000</v>
      </c>
      <c r="J179" s="40"/>
    </row>
    <row r="180" spans="1:10">
      <c r="A180" s="40"/>
      <c r="B180" s="15" t="str">
        <f>IF(A180=0,"",VLOOKUP(A180,Códigos!$A$2:$B$119,2,0))</f>
        <v/>
      </c>
      <c r="C180" s="41"/>
      <c r="D180" s="42"/>
      <c r="E180" s="42"/>
      <c r="F180" s="43"/>
      <c r="G180" s="43"/>
      <c r="H180" s="42"/>
      <c r="I180" s="42"/>
      <c r="J180" s="40"/>
    </row>
    <row r="181" spans="1:10">
      <c r="A181" s="104"/>
      <c r="B181" s="15" t="str">
        <f>IF(A181=0,"",VLOOKUP(A181,Códigos!$A$2:$B$119,2,0))</f>
        <v/>
      </c>
      <c r="C181" s="41"/>
      <c r="D181" s="42"/>
      <c r="E181" s="42"/>
      <c r="F181" s="43"/>
      <c r="G181" s="43"/>
      <c r="H181" s="42"/>
      <c r="I181" s="42"/>
      <c r="J181" s="40"/>
    </row>
    <row r="182" spans="1:10">
      <c r="A182" s="104"/>
      <c r="B182" s="15" t="str">
        <f>IF(A182=0,"",VLOOKUP(A182,Códigos!$A$2:$B$119,2,0))</f>
        <v/>
      </c>
      <c r="C182" s="41"/>
      <c r="D182" s="42"/>
      <c r="E182" s="42"/>
      <c r="F182" s="43"/>
      <c r="G182" s="43"/>
      <c r="H182" s="42"/>
      <c r="I182" s="42"/>
      <c r="J182" s="40"/>
    </row>
    <row r="183" spans="1:10">
      <c r="A183" s="104"/>
      <c r="B183" s="15" t="str">
        <f>IF(A183=0,"",VLOOKUP(A183,Códigos!$A$2:$B$119,2,0))</f>
        <v/>
      </c>
      <c r="C183" s="41"/>
      <c r="D183" s="42"/>
      <c r="E183" s="42"/>
      <c r="F183" s="43"/>
      <c r="G183" s="43"/>
      <c r="H183" s="42"/>
      <c r="I183" s="42"/>
      <c r="J183" s="40"/>
    </row>
    <row r="184" spans="1:10">
      <c r="A184" s="105"/>
      <c r="B184" s="15" t="str">
        <f>IF(A184=0,"",VLOOKUP(A184,Códigos!$A$2:$B$119,2,0))</f>
        <v/>
      </c>
      <c r="C184" s="41"/>
      <c r="D184" s="42"/>
      <c r="E184" s="42"/>
      <c r="F184" s="43"/>
      <c r="G184" s="43"/>
      <c r="H184" s="42"/>
      <c r="I184" s="42"/>
      <c r="J184" s="40"/>
    </row>
    <row r="185" spans="1:10">
      <c r="A185" s="40"/>
      <c r="B185" s="15" t="str">
        <f>IF(A185=0,"",VLOOKUP(A185,Códigos!$A$2:$B$119,2,0))</f>
        <v/>
      </c>
      <c r="C185" s="41"/>
      <c r="D185" s="42"/>
      <c r="E185" s="42"/>
      <c r="F185" s="43"/>
      <c r="G185" s="43"/>
      <c r="H185" s="42"/>
      <c r="I185" s="42"/>
      <c r="J185" s="40"/>
    </row>
    <row r="186" spans="1:10">
      <c r="A186" s="40"/>
      <c r="B186" s="15" t="str">
        <f>IF(A186=0,"",VLOOKUP(A186,Códigos!$A$2:$B$119,2,0))</f>
        <v/>
      </c>
      <c r="C186" s="41"/>
      <c r="D186" s="42"/>
      <c r="E186" s="42"/>
      <c r="F186" s="43"/>
      <c r="G186" s="43"/>
      <c r="H186" s="42"/>
      <c r="I186" s="42"/>
      <c r="J186" s="40"/>
    </row>
    <row r="187" spans="1:10">
      <c r="A187" s="40"/>
      <c r="B187" s="15" t="str">
        <f>IF(A187=0,"",VLOOKUP(A187,Códigos!$A$2:$B$119,2,0))</f>
        <v/>
      </c>
      <c r="C187" s="41"/>
      <c r="D187" s="42"/>
      <c r="E187" s="42"/>
      <c r="F187" s="43"/>
      <c r="G187" s="43"/>
      <c r="H187" s="42"/>
      <c r="I187" s="42"/>
      <c r="J187" s="40"/>
    </row>
    <row r="188" spans="1:10">
      <c r="A188" s="40"/>
      <c r="B188" s="15" t="str">
        <f>IF(A188=0,"",VLOOKUP(A188,Códigos!$A$2:$B$119,2,0))</f>
        <v/>
      </c>
      <c r="C188" s="41"/>
      <c r="D188" s="42"/>
      <c r="E188" s="42"/>
      <c r="F188" s="43"/>
      <c r="G188" s="43"/>
      <c r="H188" s="42"/>
      <c r="I188" s="42"/>
      <c r="J188" s="40"/>
    </row>
    <row r="189" spans="1:10">
      <c r="A189" s="40"/>
      <c r="B189" s="15" t="str">
        <f>IF(A189=0,"",VLOOKUP(A189,Códigos!$A$2:$B$119,2,0))</f>
        <v/>
      </c>
      <c r="C189" s="41"/>
      <c r="D189" s="42"/>
      <c r="E189" s="42"/>
      <c r="F189" s="43"/>
      <c r="G189" s="43"/>
      <c r="H189" s="42"/>
      <c r="I189" s="42"/>
      <c r="J189" s="40"/>
    </row>
    <row r="190" spans="1:10">
      <c r="A190" s="40"/>
      <c r="B190" s="15" t="str">
        <f>IF(A190=0,"",VLOOKUP(A190,Códigos!$A$2:$B$119,2,0))</f>
        <v/>
      </c>
      <c r="C190" s="41"/>
      <c r="D190" s="42"/>
      <c r="E190" s="42"/>
      <c r="F190" s="43"/>
      <c r="G190" s="43"/>
      <c r="H190" s="42"/>
      <c r="I190" s="42"/>
      <c r="J190" s="40"/>
    </row>
    <row r="191" spans="1:10">
      <c r="A191" s="40"/>
      <c r="B191" s="15" t="str">
        <f>IF(A191=0,"",VLOOKUP(A191,Códigos!$A$2:$B$119,2,0))</f>
        <v/>
      </c>
      <c r="C191" s="41"/>
      <c r="D191" s="42"/>
      <c r="E191" s="42"/>
      <c r="F191" s="43"/>
      <c r="G191" s="43"/>
      <c r="H191" s="42"/>
      <c r="I191" s="42"/>
      <c r="J191" s="40"/>
    </row>
    <row r="192" spans="1:10">
      <c r="A192" s="40"/>
      <c r="B192" s="15" t="str">
        <f>IF(A192=0,"",VLOOKUP(A192,Códigos!$A$2:$B$119,2,0))</f>
        <v/>
      </c>
      <c r="C192" s="41"/>
      <c r="D192" s="42"/>
      <c r="E192" s="42"/>
      <c r="F192" s="43"/>
      <c r="G192" s="43"/>
      <c r="H192" s="42"/>
      <c r="I192" s="42"/>
      <c r="J192" s="40"/>
    </row>
    <row r="193" spans="1:10">
      <c r="A193" s="40"/>
      <c r="B193" s="15" t="str">
        <f>IF(A193=0,"",VLOOKUP(A193,Códigos!$A$2:$B$119,2,0))</f>
        <v/>
      </c>
      <c r="C193" s="41"/>
      <c r="D193" s="42"/>
      <c r="E193" s="42"/>
      <c r="F193" s="43"/>
      <c r="G193" s="43"/>
      <c r="H193" s="42"/>
      <c r="I193" s="42"/>
      <c r="J193" s="40"/>
    </row>
    <row r="194" spans="1:10">
      <c r="A194" s="40"/>
      <c r="B194" s="15" t="str">
        <f>IF(A194=0,"",VLOOKUP(A194,Códigos!$A$2:$B$119,2,0))</f>
        <v/>
      </c>
      <c r="C194" s="41"/>
      <c r="D194" s="42"/>
      <c r="E194" s="42"/>
      <c r="F194" s="43"/>
      <c r="G194" s="43"/>
      <c r="H194" s="42"/>
      <c r="I194" s="42"/>
      <c r="J194" s="40"/>
    </row>
    <row r="195" spans="1:10">
      <c r="A195" s="40"/>
      <c r="B195" s="15" t="str">
        <f>IF(A195=0,"",VLOOKUP(A195,Códigos!$A$2:$B$119,2,0))</f>
        <v/>
      </c>
      <c r="C195" s="41"/>
      <c r="D195" s="42"/>
      <c r="E195" s="42"/>
      <c r="F195" s="43"/>
      <c r="G195" s="43"/>
      <c r="H195" s="42"/>
      <c r="I195" s="42"/>
      <c r="J195" s="40"/>
    </row>
    <row r="196" spans="1:10">
      <c r="A196" s="103"/>
      <c r="B196" s="15" t="str">
        <f>IF(A196=0,"",VLOOKUP(A196,Códigos!$A$2:$B$119,2,0))</f>
        <v/>
      </c>
      <c r="C196" s="41"/>
      <c r="D196" s="42"/>
      <c r="E196" s="42"/>
      <c r="F196" s="43"/>
      <c r="G196" s="43"/>
      <c r="H196" s="42"/>
      <c r="I196" s="42"/>
      <c r="J196" s="40"/>
    </row>
    <row r="197" spans="1:10">
      <c r="A197" s="103"/>
      <c r="B197" s="15" t="str">
        <f>IF(A197=0,"",VLOOKUP(A197,Códigos!$A$2:$B$119,2,0))</f>
        <v/>
      </c>
      <c r="C197" s="41"/>
      <c r="D197" s="42"/>
      <c r="E197" s="42"/>
      <c r="F197" s="43"/>
      <c r="G197" s="43"/>
      <c r="H197" s="42"/>
      <c r="I197" s="42"/>
      <c r="J197" s="40"/>
    </row>
    <row r="198" spans="1:10">
      <c r="A198" s="103"/>
      <c r="B198" s="15" t="str">
        <f>IF(A198=0,"",VLOOKUP(A198,Códigos!$A$2:$B$119,2,0))</f>
        <v/>
      </c>
      <c r="C198" s="41"/>
      <c r="D198" s="42"/>
      <c r="E198" s="42"/>
      <c r="F198" s="43"/>
      <c r="G198" s="43"/>
      <c r="H198" s="42"/>
      <c r="I198" s="42"/>
      <c r="J198" s="40"/>
    </row>
    <row r="199" spans="1:10">
      <c r="A199" s="103"/>
      <c r="B199" s="15" t="str">
        <f>IF(A199=0,"",VLOOKUP(A199,Códigos!$A$2:$B$119,2,0))</f>
        <v/>
      </c>
      <c r="C199" s="41"/>
      <c r="D199" s="42"/>
      <c r="E199" s="42"/>
      <c r="F199" s="43"/>
      <c r="G199" s="43"/>
      <c r="H199" s="42"/>
      <c r="I199" s="42"/>
      <c r="J199" s="40"/>
    </row>
    <row r="200" spans="1:10">
      <c r="A200" s="40"/>
      <c r="B200" s="15" t="str">
        <f>IF(A200=0,"",VLOOKUP(A200,Códigos!$A$2:$B$119,2,0))</f>
        <v/>
      </c>
      <c r="C200" s="41"/>
      <c r="D200" s="42"/>
      <c r="E200" s="42"/>
      <c r="F200" s="43"/>
      <c r="G200" s="43"/>
      <c r="H200" s="42"/>
      <c r="I200" s="42"/>
      <c r="J200" s="40"/>
    </row>
    <row r="201" spans="1:10">
      <c r="A201" s="103"/>
      <c r="B201" s="15" t="str">
        <f>IF(A201=0,"",VLOOKUP(A201,Códigos!$A$2:$B$119,2,0))</f>
        <v/>
      </c>
      <c r="C201" s="41"/>
      <c r="D201" s="42"/>
      <c r="E201" s="42"/>
      <c r="F201" s="43"/>
      <c r="G201" s="43"/>
      <c r="H201" s="42"/>
      <c r="I201" s="42"/>
      <c r="J201" s="40"/>
    </row>
    <row r="202" spans="1:10">
      <c r="A202" s="103"/>
      <c r="B202" s="15" t="str">
        <f>IF(A202=0,"",VLOOKUP(A202,Códigos!$A$2:$B$119,2,0))</f>
        <v/>
      </c>
      <c r="C202" s="41"/>
      <c r="D202" s="42"/>
      <c r="E202" s="42"/>
      <c r="F202" s="43"/>
      <c r="G202" s="43"/>
      <c r="H202" s="42"/>
      <c r="I202" s="42"/>
      <c r="J202" s="40"/>
    </row>
    <row r="203" spans="1:10">
      <c r="A203" s="103"/>
      <c r="B203" s="15" t="str">
        <f>IF(A203=0,"",VLOOKUP(A203,Códigos!$A$2:$B$119,2,0))</f>
        <v/>
      </c>
      <c r="C203" s="41"/>
      <c r="D203" s="42"/>
      <c r="E203" s="42"/>
      <c r="F203" s="43"/>
      <c r="G203" s="43"/>
      <c r="H203" s="42"/>
      <c r="I203" s="42"/>
      <c r="J203" s="40"/>
    </row>
    <row r="204" spans="1:10">
      <c r="A204" s="40"/>
      <c r="B204" s="15" t="str">
        <f>IF(A204=0,"",VLOOKUP(A204,Códigos!$A$2:$B$119,2,0))</f>
        <v/>
      </c>
      <c r="C204" s="41"/>
      <c r="D204" s="42"/>
      <c r="E204" s="42"/>
      <c r="F204" s="43"/>
      <c r="G204" s="43"/>
      <c r="H204" s="42"/>
      <c r="I204" s="42"/>
      <c r="J204" s="40"/>
    </row>
    <row r="205" spans="1:10">
      <c r="A205" s="40"/>
      <c r="B205" s="15" t="str">
        <f>IF(A205=0,"",VLOOKUP(A205,Códigos!$A$2:$B$119,2,0))</f>
        <v/>
      </c>
      <c r="C205" s="41"/>
      <c r="D205" s="42"/>
      <c r="E205" s="42"/>
      <c r="F205" s="43"/>
      <c r="G205" s="43"/>
      <c r="H205" s="42"/>
      <c r="I205" s="42"/>
      <c r="J205" s="40"/>
    </row>
    <row r="206" spans="1:10">
      <c r="A206" s="40"/>
      <c r="B206" s="15" t="str">
        <f>IF(A206=0,"",VLOOKUP(A206,Códigos!$A$2:$B$119,2,0))</f>
        <v/>
      </c>
      <c r="C206" s="41"/>
      <c r="D206" s="42"/>
      <c r="E206" s="42"/>
      <c r="F206" s="43"/>
      <c r="G206" s="43"/>
      <c r="H206" s="42"/>
      <c r="I206" s="42"/>
      <c r="J206" s="40"/>
    </row>
    <row r="207" spans="1:10">
      <c r="A207" s="40"/>
      <c r="B207" s="15" t="str">
        <f>IF(A207=0,"",VLOOKUP(A207,Códigos!$A$2:$B$119,2,0))</f>
        <v/>
      </c>
      <c r="C207" s="41"/>
      <c r="D207" s="42"/>
      <c r="E207" s="42"/>
      <c r="F207" s="43"/>
      <c r="G207" s="43"/>
      <c r="H207" s="42"/>
      <c r="I207" s="42"/>
      <c r="J207" s="40"/>
    </row>
    <row r="208" spans="1:10">
      <c r="A208" s="40"/>
      <c r="B208" s="15" t="str">
        <f>IF(A208=0,"",VLOOKUP(A208,Códigos!$A$2:$B$119,2,0))</f>
        <v/>
      </c>
      <c r="C208" s="41"/>
      <c r="D208" s="42"/>
      <c r="E208" s="42"/>
      <c r="F208" s="43"/>
      <c r="G208" s="43"/>
      <c r="H208" s="42"/>
      <c r="I208" s="42"/>
      <c r="J208" s="40"/>
    </row>
    <row r="209" spans="1:10">
      <c r="A209" s="40"/>
      <c r="B209" s="15" t="str">
        <f>IF(A209=0,"",VLOOKUP(A209,Códigos!$A$2:$B$119,2,0))</f>
        <v/>
      </c>
      <c r="C209" s="41"/>
      <c r="D209" s="42"/>
      <c r="E209" s="42"/>
      <c r="F209" s="43"/>
      <c r="G209" s="43"/>
      <c r="H209" s="42"/>
      <c r="I209" s="42"/>
      <c r="J209" s="40"/>
    </row>
    <row r="210" spans="1:10">
      <c r="A210" s="40"/>
      <c r="B210" s="15" t="str">
        <f>IF(A210=0,"",VLOOKUP(A210,Códigos!$A$2:$B$119,2,0))</f>
        <v/>
      </c>
      <c r="C210" s="41"/>
      <c r="D210" s="42"/>
      <c r="E210" s="42"/>
      <c r="F210" s="43"/>
      <c r="G210" s="43"/>
      <c r="H210" s="42"/>
      <c r="I210" s="42"/>
      <c r="J210" s="40"/>
    </row>
    <row r="211" spans="1:10">
      <c r="A211" s="40"/>
      <c r="B211" s="15" t="str">
        <f>IF(A211=0,"",VLOOKUP(A211,Códigos!$A$2:$B$119,2,0))</f>
        <v/>
      </c>
      <c r="C211" s="41"/>
      <c r="D211" s="42"/>
      <c r="E211" s="42"/>
      <c r="F211" s="43"/>
      <c r="G211" s="43"/>
      <c r="H211" s="42"/>
      <c r="I211" s="42"/>
      <c r="J211" s="40"/>
    </row>
    <row r="212" spans="1:10">
      <c r="A212" s="40"/>
      <c r="B212" s="15" t="str">
        <f>IF(A212=0,"",VLOOKUP(A212,Códigos!$A$2:$B$119,2,0))</f>
        <v/>
      </c>
      <c r="C212" s="41"/>
      <c r="D212" s="42"/>
      <c r="E212" s="42"/>
      <c r="F212" s="43"/>
      <c r="G212" s="43"/>
      <c r="H212" s="42"/>
      <c r="I212" s="42"/>
      <c r="J212" s="40"/>
    </row>
    <row r="213" spans="1:10">
      <c r="A213" s="40"/>
      <c r="B213" s="15" t="str">
        <f>IF(A213=0,"",VLOOKUP(A213,Códigos!$A$2:$B$119,2,0))</f>
        <v/>
      </c>
      <c r="C213" s="41"/>
      <c r="D213" s="42"/>
      <c r="E213" s="42"/>
      <c r="F213" s="43"/>
      <c r="G213" s="43"/>
      <c r="H213" s="42"/>
      <c r="I213" s="42"/>
      <c r="J213" s="40"/>
    </row>
    <row r="214" spans="1:10">
      <c r="A214" s="40"/>
      <c r="B214" s="15" t="str">
        <f>IF(A214=0,"",VLOOKUP(A214,Códigos!$A$2:$B$119,2,0))</f>
        <v/>
      </c>
      <c r="C214" s="41"/>
      <c r="D214" s="42"/>
      <c r="E214" s="42"/>
      <c r="F214" s="43"/>
      <c r="G214" s="43"/>
      <c r="H214" s="42"/>
      <c r="I214" s="42"/>
      <c r="J214" s="40"/>
    </row>
    <row r="215" spans="1:10">
      <c r="A215" s="40"/>
      <c r="B215" s="15" t="str">
        <f>IF(A215=0,"",VLOOKUP(A215,Códigos!$A$2:$B$119,2,0))</f>
        <v/>
      </c>
      <c r="C215" s="41"/>
      <c r="D215" s="42"/>
      <c r="E215" s="42"/>
      <c r="F215" s="43"/>
      <c r="G215" s="43"/>
      <c r="H215" s="42"/>
      <c r="I215" s="42"/>
      <c r="J215" s="40"/>
    </row>
    <row r="216" spans="1:10">
      <c r="A216" s="40"/>
      <c r="B216" s="15" t="str">
        <f>IF(A216=0,"",VLOOKUP(A216,Códigos!$A$2:$B$119,2,0))</f>
        <v/>
      </c>
      <c r="C216" s="41"/>
      <c r="D216" s="42"/>
      <c r="E216" s="42"/>
      <c r="F216" s="43"/>
      <c r="G216" s="43"/>
      <c r="H216" s="42"/>
      <c r="I216" s="42"/>
      <c r="J216" s="40"/>
    </row>
    <row r="217" spans="1:10">
      <c r="A217" s="40"/>
      <c r="B217" s="15" t="str">
        <f>IF(A217=0,"",VLOOKUP(A217,Códigos!$A$2:$B$119,2,0))</f>
        <v/>
      </c>
      <c r="C217" s="41"/>
      <c r="D217" s="42"/>
      <c r="E217" s="42"/>
      <c r="F217" s="43"/>
      <c r="G217" s="43"/>
      <c r="H217" s="42"/>
      <c r="I217" s="42"/>
      <c r="J217" s="40"/>
    </row>
    <row r="218" spans="1:10">
      <c r="A218" s="40"/>
      <c r="B218" s="15" t="str">
        <f>IF(A218=0,"",VLOOKUP(A218,Códigos!$A$2:$B$119,2,0))</f>
        <v/>
      </c>
      <c r="C218" s="41"/>
      <c r="D218" s="42"/>
      <c r="E218" s="42"/>
      <c r="F218" s="43"/>
      <c r="G218" s="43"/>
      <c r="H218" s="42"/>
      <c r="I218" s="42"/>
      <c r="J218" s="40"/>
    </row>
    <row r="219" spans="1:10">
      <c r="A219" s="40"/>
      <c r="B219" s="15" t="str">
        <f>IF(A219=0,"",VLOOKUP(A219,Códigos!$A$2:$B$119,2,0))</f>
        <v/>
      </c>
      <c r="C219" s="41"/>
      <c r="D219" s="42"/>
      <c r="E219" s="42"/>
      <c r="F219" s="43"/>
      <c r="G219" s="43"/>
      <c r="H219" s="42"/>
      <c r="I219" s="42"/>
      <c r="J219" s="40"/>
    </row>
    <row r="220" spans="1:10">
      <c r="A220" s="40"/>
      <c r="B220" s="15" t="str">
        <f>IF(A220=0,"",VLOOKUP(A220,Códigos!$A$2:$B$119,2,0))</f>
        <v/>
      </c>
      <c r="C220" s="41"/>
      <c r="D220" s="42"/>
      <c r="E220" s="42"/>
      <c r="F220" s="43"/>
      <c r="G220" s="43"/>
      <c r="H220" s="42"/>
      <c r="I220" s="42"/>
      <c r="J220" s="40"/>
    </row>
    <row r="221" spans="1:10">
      <c r="A221" s="40"/>
      <c r="B221" s="15" t="str">
        <f>IF(A221=0,"",VLOOKUP(A221,Códigos!$A$2:$B$119,2,0))</f>
        <v/>
      </c>
      <c r="C221" s="41"/>
      <c r="D221" s="42"/>
      <c r="E221" s="42"/>
      <c r="F221" s="43"/>
      <c r="G221" s="43"/>
      <c r="H221" s="42"/>
      <c r="I221" s="42"/>
      <c r="J221" s="40"/>
    </row>
    <row r="222" spans="1:10">
      <c r="A222" s="40"/>
      <c r="B222" s="15" t="str">
        <f>IF(A222=0,"",VLOOKUP(A222,Códigos!$A$2:$B$119,2,0))</f>
        <v/>
      </c>
      <c r="C222" s="41"/>
      <c r="D222" s="42"/>
      <c r="E222" s="42"/>
      <c r="F222" s="43"/>
      <c r="G222" s="43"/>
      <c r="H222" s="42"/>
      <c r="I222" s="42"/>
      <c r="J222" s="40"/>
    </row>
    <row r="223" spans="1:10">
      <c r="A223" s="40"/>
      <c r="B223" s="15" t="str">
        <f>IF(A223=0,"",VLOOKUP(A223,Códigos!$A$2:$B$119,2,0))</f>
        <v/>
      </c>
      <c r="C223" s="41"/>
      <c r="D223" s="42"/>
      <c r="E223" s="42"/>
      <c r="F223" s="43"/>
      <c r="G223" s="43"/>
      <c r="H223" s="42"/>
      <c r="I223" s="42"/>
      <c r="J223" s="40"/>
    </row>
    <row r="224" spans="1:10">
      <c r="A224" s="40"/>
      <c r="B224" s="15" t="str">
        <f>IF(A224=0,"",VLOOKUP(A224,Códigos!$A$2:$B$119,2,0))</f>
        <v/>
      </c>
      <c r="C224" s="41"/>
      <c r="D224" s="42"/>
      <c r="E224" s="42"/>
      <c r="F224" s="43"/>
      <c r="G224" s="43"/>
      <c r="H224" s="42"/>
      <c r="I224" s="42"/>
      <c r="J224" s="40"/>
    </row>
    <row r="225" spans="1:10">
      <c r="A225" s="40"/>
      <c r="B225" s="15" t="str">
        <f>IF(A225=0,"",VLOOKUP(A225,Códigos!$A$2:$B$119,2,0))</f>
        <v/>
      </c>
      <c r="C225" s="41"/>
      <c r="D225" s="42"/>
      <c r="E225" s="42"/>
      <c r="F225" s="43"/>
      <c r="G225" s="43"/>
      <c r="H225" s="42"/>
      <c r="I225" s="42"/>
      <c r="J225" s="40"/>
    </row>
    <row r="226" spans="1:10">
      <c r="A226" s="40"/>
      <c r="B226" s="15" t="str">
        <f>IF(A226=0,"",VLOOKUP(A226,Códigos!$A$2:$B$119,2,0))</f>
        <v/>
      </c>
      <c r="C226" s="41"/>
      <c r="D226" s="42"/>
      <c r="E226" s="42"/>
      <c r="F226" s="43"/>
      <c r="G226" s="43"/>
      <c r="H226" s="42"/>
      <c r="I226" s="42"/>
      <c r="J226" s="40"/>
    </row>
    <row r="227" spans="1:10">
      <c r="A227" s="40"/>
      <c r="B227" s="15" t="str">
        <f>IF(A227=0,"",VLOOKUP(A227,Códigos!$A$2:$B$119,2,0))</f>
        <v/>
      </c>
      <c r="C227" s="41"/>
      <c r="D227" s="42"/>
      <c r="E227" s="42"/>
      <c r="F227" s="43"/>
      <c r="G227" s="43"/>
      <c r="H227" s="42"/>
      <c r="I227" s="42"/>
      <c r="J227" s="40"/>
    </row>
    <row r="228" spans="1:10">
      <c r="A228" s="40"/>
      <c r="B228" s="15" t="str">
        <f>IF(A228=0,"",VLOOKUP(A228,Códigos!$A$2:$B$119,2,0))</f>
        <v/>
      </c>
      <c r="C228" s="41"/>
      <c r="D228" s="42"/>
      <c r="E228" s="42"/>
      <c r="F228" s="43"/>
      <c r="G228" s="43"/>
      <c r="H228" s="42"/>
      <c r="I228" s="42"/>
      <c r="J228" s="40"/>
    </row>
    <row r="229" spans="1:10">
      <c r="A229" s="40"/>
      <c r="B229" s="15" t="str">
        <f>IF(A229=0,"",VLOOKUP(A229,Códigos!$A$2:$B$119,2,0))</f>
        <v/>
      </c>
      <c r="C229" s="41"/>
      <c r="D229" s="42"/>
      <c r="E229" s="42"/>
      <c r="F229" s="43"/>
      <c r="G229" s="43"/>
      <c r="H229" s="42"/>
      <c r="I229" s="42"/>
      <c r="J229" s="40"/>
    </row>
    <row r="230" spans="1:10">
      <c r="A230" s="40"/>
      <c r="B230" s="15" t="str">
        <f>IF(A230=0,"",VLOOKUP(A230,Códigos!$A$2:$B$119,2,0))</f>
        <v/>
      </c>
      <c r="C230" s="41"/>
      <c r="D230" s="42"/>
      <c r="E230" s="42"/>
      <c r="F230" s="43"/>
      <c r="G230" s="43"/>
      <c r="H230" s="42"/>
      <c r="I230" s="42"/>
      <c r="J230" s="40"/>
    </row>
    <row r="231" spans="1:10">
      <c r="A231" s="40"/>
      <c r="B231" s="15" t="str">
        <f>IF(A231=0,"",VLOOKUP(A231,Códigos!$A$2:$B$119,2,0))</f>
        <v/>
      </c>
      <c r="C231" s="41"/>
      <c r="D231" s="42"/>
      <c r="E231" s="42"/>
      <c r="F231" s="43"/>
      <c r="G231" s="43"/>
      <c r="H231" s="42"/>
      <c r="I231" s="42"/>
      <c r="J231" s="40"/>
    </row>
    <row r="232" spans="1:10">
      <c r="A232" s="40"/>
      <c r="B232" s="15" t="str">
        <f>IF(A232=0,"",VLOOKUP(A232,Códigos!$A$2:$B$119,2,0))</f>
        <v/>
      </c>
      <c r="C232" s="41"/>
      <c r="D232" s="42"/>
      <c r="E232" s="42"/>
      <c r="F232" s="43"/>
      <c r="G232" s="43"/>
      <c r="H232" s="42"/>
      <c r="I232" s="42"/>
      <c r="J232" s="40"/>
    </row>
  </sheetData>
  <sheetProtection password="CA9C" sheet="1" objects="1" scenarios="1"/>
  <mergeCells count="4">
    <mergeCell ref="D1:E1"/>
    <mergeCell ref="F1:G1"/>
    <mergeCell ref="H1:I1"/>
    <mergeCell ref="J1:J2"/>
  </mergeCells>
  <conditionalFormatting sqref="C3:C232">
    <cfRule type="containsText" dxfId="2" priority="1" operator="containsText" text="A">
      <formula>NOT(ISERROR(SEARCH("A",C3)))</formula>
    </cfRule>
    <cfRule type="containsText" dxfId="1" priority="2" operator="containsText" text="R">
      <formula>NOT(ISERROR(SEARCH("R",C3)))</formula>
    </cfRule>
    <cfRule type="containsText" dxfId="0" priority="3" operator="containsText" text="E">
      <formula>NOT(ISERROR(SEARCH("E",C3)))</formula>
    </cfRule>
  </conditionalFormatting>
  <dataValidations count="1">
    <dataValidation type="list" allowBlank="1" showInputMessage="1" showErrorMessage="1" sqref="C3:C232">
      <formula1>"E, R, A"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opLeftCell="A25" zoomScale="160" zoomScaleNormal="160" workbookViewId="0">
      <selection activeCell="E33" sqref="E33"/>
    </sheetView>
  </sheetViews>
  <sheetFormatPr baseColWidth="10" defaultColWidth="11.5" defaultRowHeight="15"/>
  <cols>
    <col min="1" max="1" width="11.5" style="40"/>
    <col min="2" max="2" width="22.625" style="40" customWidth="1"/>
    <col min="3" max="3" width="13.875" style="40" customWidth="1"/>
    <col min="4" max="16384" width="11.5" style="40"/>
  </cols>
  <sheetData>
    <row r="2" spans="2:4">
      <c r="B2" s="117" t="s">
        <v>1856</v>
      </c>
      <c r="C2" s="117"/>
      <c r="D2" s="117"/>
    </row>
    <row r="4" spans="2:4">
      <c r="B4" s="89" t="s">
        <v>1840</v>
      </c>
      <c r="C4" s="90">
        <v>5000</v>
      </c>
    </row>
    <row r="5" spans="2:4">
      <c r="B5" s="89" t="s">
        <v>1841</v>
      </c>
      <c r="C5" s="92">
        <v>2</v>
      </c>
      <c r="D5" s="42" t="s">
        <v>108</v>
      </c>
    </row>
    <row r="6" spans="2:4">
      <c r="B6" s="89" t="s">
        <v>1842</v>
      </c>
      <c r="C6" s="91">
        <v>0.12</v>
      </c>
      <c r="D6" s="44"/>
    </row>
    <row r="7" spans="2:4">
      <c r="B7" s="89" t="s">
        <v>1843</v>
      </c>
      <c r="C7" s="93">
        <f>PV(C6,C5,,C4)</f>
        <v>-3985.9693877551013</v>
      </c>
    </row>
    <row r="8" spans="2:4">
      <c r="C8" s="83"/>
      <c r="D8" s="45"/>
    </row>
    <row r="9" spans="2:4">
      <c r="B9" s="89" t="s">
        <v>1844</v>
      </c>
      <c r="C9" s="93">
        <f>C4+C7</f>
        <v>1014.0306122448987</v>
      </c>
    </row>
    <row r="10" spans="2:4">
      <c r="C10" s="45"/>
      <c r="D10" s="46"/>
    </row>
    <row r="12" spans="2:4">
      <c r="B12" s="116" t="s">
        <v>1845</v>
      </c>
      <c r="C12" s="116"/>
    </row>
    <row r="13" spans="2:4">
      <c r="B13" s="40" t="s">
        <v>1846</v>
      </c>
      <c r="C13" s="42">
        <v>6000</v>
      </c>
    </row>
    <row r="14" spans="2:4">
      <c r="B14" s="40" t="s">
        <v>1847</v>
      </c>
      <c r="C14" s="42">
        <v>6400</v>
      </c>
    </row>
    <row r="15" spans="2:4">
      <c r="B15" s="40" t="s">
        <v>126</v>
      </c>
      <c r="C15" s="42">
        <v>2000</v>
      </c>
    </row>
    <row r="16" spans="2:4">
      <c r="B16" s="40" t="s">
        <v>1848</v>
      </c>
      <c r="C16" s="42">
        <f>+C14-C15</f>
        <v>4400</v>
      </c>
    </row>
    <row r="17" spans="2:4">
      <c r="B17" s="95" t="s">
        <v>1844</v>
      </c>
      <c r="C17" s="96">
        <f>C13-C16</f>
        <v>1600</v>
      </c>
    </row>
    <row r="20" spans="2:4">
      <c r="B20" s="116" t="s">
        <v>22</v>
      </c>
      <c r="C20" s="116"/>
    </row>
    <row r="21" spans="2:4">
      <c r="B21" s="40" t="s">
        <v>1852</v>
      </c>
      <c r="C21" s="42">
        <v>7000</v>
      </c>
    </row>
    <row r="22" spans="2:4">
      <c r="B22" s="40" t="s">
        <v>1850</v>
      </c>
      <c r="C22" s="42">
        <v>6000</v>
      </c>
    </row>
    <row r="23" spans="2:4">
      <c r="B23" s="94" t="s">
        <v>1851</v>
      </c>
      <c r="C23" s="97">
        <f>C21-C22</f>
        <v>1000</v>
      </c>
    </row>
    <row r="24" spans="2:4">
      <c r="B24" s="40" t="s">
        <v>1848</v>
      </c>
      <c r="C24" s="42">
        <v>5000</v>
      </c>
    </row>
    <row r="25" spans="2:4">
      <c r="B25" s="95" t="s">
        <v>1853</v>
      </c>
      <c r="C25" s="96">
        <f>C24-C23</f>
        <v>4000</v>
      </c>
    </row>
    <row r="27" spans="2:4">
      <c r="B27" s="117" t="s">
        <v>1857</v>
      </c>
      <c r="C27" s="117"/>
      <c r="D27" s="117"/>
    </row>
    <row r="28" spans="2:4">
      <c r="B28" s="99"/>
      <c r="C28" s="99"/>
      <c r="D28" s="99"/>
    </row>
    <row r="29" spans="2:4">
      <c r="B29" s="89" t="s">
        <v>1840</v>
      </c>
      <c r="C29" s="90">
        <v>3100</v>
      </c>
    </row>
    <row r="30" spans="2:4">
      <c r="B30" s="89" t="s">
        <v>1841</v>
      </c>
      <c r="C30" s="92">
        <v>2</v>
      </c>
      <c r="D30" s="42" t="s">
        <v>108</v>
      </c>
    </row>
    <row r="31" spans="2:4">
      <c r="B31" s="89" t="s">
        <v>1842</v>
      </c>
      <c r="C31" s="91">
        <v>0.12</v>
      </c>
      <c r="D31" s="44"/>
    </row>
    <row r="32" spans="2:4">
      <c r="B32" s="89" t="s">
        <v>1843</v>
      </c>
      <c r="C32" s="93">
        <f>PV(C31,C30,,C29)</f>
        <v>-2471.3010204081629</v>
      </c>
    </row>
    <row r="33" spans="2:4">
      <c r="C33" s="83"/>
      <c r="D33" s="45"/>
    </row>
    <row r="34" spans="2:4">
      <c r="B34" s="89" t="s">
        <v>1858</v>
      </c>
      <c r="C34" s="93">
        <f>C29+C32</f>
        <v>628.69897959183709</v>
      </c>
    </row>
  </sheetData>
  <mergeCells count="4">
    <mergeCell ref="B12:C12"/>
    <mergeCell ref="B20:C20"/>
    <mergeCell ref="B2:D2"/>
    <mergeCell ref="B27:D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opLeftCell="A31" zoomScale="90" zoomScaleNormal="90" workbookViewId="0">
      <selection activeCell="A2" sqref="A2:J31"/>
    </sheetView>
  </sheetViews>
  <sheetFormatPr baseColWidth="10" defaultRowHeight="15"/>
  <cols>
    <col min="2" max="2" width="37" customWidth="1"/>
    <col min="4" max="4" width="11.5" style="6"/>
    <col min="5" max="9" width="11.5" style="6" bestFit="1"/>
    <col min="10" max="10" width="12.125" style="6" bestFit="1" customWidth="1"/>
  </cols>
  <sheetData>
    <row r="1" spans="1:10">
      <c r="D1" s="6" t="s">
        <v>74</v>
      </c>
      <c r="F1" s="6" t="s">
        <v>72</v>
      </c>
      <c r="H1" s="6" t="s">
        <v>73</v>
      </c>
    </row>
    <row r="2" spans="1:10" ht="30">
      <c r="A2" s="121" t="s">
        <v>51</v>
      </c>
      <c r="B2" s="121"/>
      <c r="C2" s="12" t="s">
        <v>57</v>
      </c>
      <c r="D2" s="118" t="s">
        <v>58</v>
      </c>
      <c r="E2" s="118"/>
      <c r="F2" s="119" t="s">
        <v>60</v>
      </c>
      <c r="G2" s="119"/>
      <c r="H2" s="118" t="s">
        <v>61</v>
      </c>
      <c r="I2" s="118"/>
      <c r="J2" s="120" t="s">
        <v>59</v>
      </c>
    </row>
    <row r="3" spans="1:10">
      <c r="A3">
        <v>1</v>
      </c>
      <c r="B3" s="1" t="s">
        <v>0</v>
      </c>
      <c r="C3" s="6"/>
      <c r="D3" s="25" t="s">
        <v>55</v>
      </c>
      <c r="E3" s="25" t="s">
        <v>56</v>
      </c>
      <c r="F3" s="26" t="s">
        <v>55</v>
      </c>
      <c r="G3" s="26" t="s">
        <v>56</v>
      </c>
      <c r="H3" s="25" t="s">
        <v>55</v>
      </c>
      <c r="I3" s="25" t="s">
        <v>56</v>
      </c>
      <c r="J3" s="120"/>
    </row>
    <row r="4" spans="1:10">
      <c r="A4" s="2">
        <v>11</v>
      </c>
      <c r="B4" s="3" t="s">
        <v>1</v>
      </c>
      <c r="C4" s="7">
        <f>SUM(C5:C6)</f>
        <v>3550</v>
      </c>
      <c r="D4" s="7">
        <f ca="1">SUM(D5:D6)</f>
        <v>0</v>
      </c>
      <c r="E4" s="7">
        <f t="shared" ref="E4:J4" ca="1" si="0">SUM(E5:E6)</f>
        <v>50</v>
      </c>
      <c r="F4" s="7">
        <f t="shared" ca="1" si="0"/>
        <v>0</v>
      </c>
      <c r="G4" s="7">
        <f t="shared" ca="1" si="0"/>
        <v>3500</v>
      </c>
      <c r="H4" s="7">
        <f t="shared" ca="1" si="0"/>
        <v>0</v>
      </c>
      <c r="I4" s="7">
        <f t="shared" ca="1" si="0"/>
        <v>0</v>
      </c>
      <c r="J4" s="7">
        <f t="shared" ca="1" si="0"/>
        <v>0</v>
      </c>
    </row>
    <row r="5" spans="1:10">
      <c r="A5">
        <v>110505</v>
      </c>
      <c r="B5" s="1" t="s">
        <v>2</v>
      </c>
      <c r="C5" s="6">
        <v>950</v>
      </c>
      <c r="D5" s="27">
        <f ca="1">SUMIF(Registro!$A$2:$I$232,HOJA!$A5,Registro!D$2)</f>
        <v>0</v>
      </c>
      <c r="E5" s="27">
        <f ca="1">SUMIF(Registro!$A$2:$I$232,HOJA!$A5,Registro!E$2)</f>
        <v>50</v>
      </c>
      <c r="F5" s="28">
        <f ca="1">SUMIF(Registro!$A$2:$I$232,HOJA!$A5,Registro!F$2)</f>
        <v>0</v>
      </c>
      <c r="G5" s="28">
        <f ca="1">SUMIF(Registro!$A$2:$I$232,HOJA!$A5,Registro!G$2)</f>
        <v>900</v>
      </c>
      <c r="H5" s="27">
        <f ca="1">SUMIF(Registro!$A$2:$I$232,HOJA!$A5,Registro!H$2)</f>
        <v>0</v>
      </c>
      <c r="I5" s="27">
        <f ca="1">SUMIF(Registro!$A$2:$I$232,HOJA!$A5,Registro!I$2)</f>
        <v>0</v>
      </c>
      <c r="J5" s="29">
        <f ca="1">C5+D5-E5+F5-G5+H5-I5</f>
        <v>0</v>
      </c>
    </row>
    <row r="6" spans="1:10">
      <c r="A6">
        <v>11101002</v>
      </c>
      <c r="B6" s="1" t="s">
        <v>3</v>
      </c>
      <c r="C6" s="6">
        <v>2600</v>
      </c>
      <c r="D6" s="27">
        <f ca="1">SUMIF(Registro!$A$2:$I$232,HOJA!$A6,Registro!D$2)</f>
        <v>0</v>
      </c>
      <c r="E6" s="27">
        <f ca="1">SUMIF(Registro!$A$2:$I$232,HOJA!$A6,Registro!E$2)</f>
        <v>0</v>
      </c>
      <c r="F6" s="28">
        <f ca="1">SUMIF(Registro!$A$2:$I$232,HOJA!$A6,Registro!F$2)</f>
        <v>0</v>
      </c>
      <c r="G6" s="28">
        <f ca="1">SUMIF(Registro!$A$2:$I$232,HOJA!$A6,Registro!G$2)</f>
        <v>2600</v>
      </c>
      <c r="H6" s="27">
        <f ca="1">SUMIF(Registro!$A$2:$I$232,HOJA!$A6,Registro!H$2)</f>
        <v>0</v>
      </c>
      <c r="I6" s="27">
        <f ca="1">SUMIF(Registro!$A$2:$I$232,HOJA!$A6,Registro!I$2)</f>
        <v>0</v>
      </c>
      <c r="J6" s="29">
        <f t="shared" ref="J6:J63" ca="1" si="1">C6+D6-E6+F6-G6+H6-I6</f>
        <v>0</v>
      </c>
    </row>
    <row r="7" spans="1:10">
      <c r="A7" s="2">
        <v>12</v>
      </c>
      <c r="B7" s="3" t="s">
        <v>4</v>
      </c>
      <c r="C7" s="7">
        <f>SUM(C8:C10)</f>
        <v>26550</v>
      </c>
      <c r="D7" s="7">
        <f t="shared" ref="D7:J7" ca="1" si="2">SUM(D8:D10)</f>
        <v>0</v>
      </c>
      <c r="E7" s="7">
        <f t="shared" ca="1" si="2"/>
        <v>0</v>
      </c>
      <c r="F7" s="7">
        <f t="shared" ca="1" si="2"/>
        <v>0</v>
      </c>
      <c r="G7" s="7">
        <f t="shared" ca="1" si="2"/>
        <v>26550</v>
      </c>
      <c r="H7" s="7">
        <f t="shared" ca="1" si="2"/>
        <v>0</v>
      </c>
      <c r="I7" s="7">
        <f t="shared" ca="1" si="2"/>
        <v>0</v>
      </c>
      <c r="J7" s="7">
        <f t="shared" ca="1" si="2"/>
        <v>0</v>
      </c>
    </row>
    <row r="8" spans="1:10">
      <c r="A8">
        <v>120520</v>
      </c>
      <c r="B8" s="1" t="s">
        <v>95</v>
      </c>
      <c r="C8" s="6">
        <v>5150</v>
      </c>
      <c r="D8" s="27">
        <f ca="1">SUMIF(Registro!$A$2:$I$232,HOJA!$A8,Registro!D$2)</f>
        <v>0</v>
      </c>
      <c r="E8" s="27">
        <f ca="1">SUMIF(Registro!$A$2:$I$232,HOJA!$A8,Registro!E$2)</f>
        <v>0</v>
      </c>
      <c r="F8" s="28">
        <f ca="1">SUMIF(Registro!$A$2:$I$232,HOJA!$A8,Registro!F$2)</f>
        <v>0</v>
      </c>
      <c r="G8" s="28">
        <f ca="1">SUMIF(Registro!$A$2:$I$232,HOJA!$A8,Registro!G$2)</f>
        <v>5150</v>
      </c>
      <c r="H8" s="27">
        <f ca="1">SUMIF(Registro!$A$2:$I$232,HOJA!$A8,Registro!H$2)</f>
        <v>0</v>
      </c>
      <c r="I8" s="27">
        <f ca="1">SUMIF(Registro!$A$2:$I$232,HOJA!$A8,Registro!I$2)</f>
        <v>0</v>
      </c>
      <c r="J8" s="29">
        <f t="shared" ca="1" si="1"/>
        <v>0</v>
      </c>
    </row>
    <row r="9" spans="1:10">
      <c r="A9">
        <v>120525</v>
      </c>
      <c r="B9" s="1" t="s">
        <v>96</v>
      </c>
      <c r="C9" s="6">
        <v>13400</v>
      </c>
      <c r="D9" s="27">
        <f ca="1">SUMIF(Registro!$A$2:$I$232,HOJA!$A9,Registro!D$2)</f>
        <v>0</v>
      </c>
      <c r="E9" s="27">
        <f ca="1">SUMIF(Registro!$A$2:$I$232,HOJA!$A9,Registro!E$2)</f>
        <v>0</v>
      </c>
      <c r="F9" s="28">
        <f ca="1">SUMIF(Registro!$A$2:$I$232,HOJA!$A9,Registro!F$2)</f>
        <v>0</v>
      </c>
      <c r="G9" s="28">
        <f ca="1">SUMIF(Registro!$A$2:$I$232,HOJA!$A9,Registro!G$2)</f>
        <v>13400</v>
      </c>
      <c r="H9" s="27">
        <f ca="1">SUMIF(Registro!$A$2:$I$232,HOJA!$A9,Registro!H$2)</f>
        <v>0</v>
      </c>
      <c r="I9" s="27">
        <f ca="1">SUMIF(Registro!$A$2:$I$232,HOJA!$A9,Registro!I$2)</f>
        <v>0</v>
      </c>
      <c r="J9" s="29">
        <f t="shared" ca="1" si="1"/>
        <v>0</v>
      </c>
    </row>
    <row r="10" spans="1:10">
      <c r="A10">
        <v>122510</v>
      </c>
      <c r="B10" s="1" t="s">
        <v>5</v>
      </c>
      <c r="C10" s="6">
        <v>8000</v>
      </c>
      <c r="D10" s="27">
        <f ca="1">SUMIF(Registro!$A$2:$I$232,HOJA!$A10,Registro!D$2)</f>
        <v>0</v>
      </c>
      <c r="E10" s="27">
        <f ca="1">SUMIF(Registro!$A$2:$I$232,HOJA!$A10,Registro!E$2)</f>
        <v>0</v>
      </c>
      <c r="F10" s="28">
        <f ca="1">SUMIF(Registro!$A$2:$I$232,HOJA!$A10,Registro!F$2)</f>
        <v>0</v>
      </c>
      <c r="G10" s="28">
        <f ca="1">SUMIF(Registro!$A$2:$I$232,HOJA!$A10,Registro!G$2)</f>
        <v>8000</v>
      </c>
      <c r="H10" s="27">
        <f ca="1">SUMIF(Registro!$A$2:$I$232,HOJA!$A10,Registro!H$2)</f>
        <v>0</v>
      </c>
      <c r="I10" s="27">
        <f ca="1">SUMIF(Registro!$A$2:$I$232,HOJA!$A10,Registro!I$2)</f>
        <v>0</v>
      </c>
      <c r="J10" s="29">
        <f t="shared" ca="1" si="1"/>
        <v>0</v>
      </c>
    </row>
    <row r="11" spans="1:10">
      <c r="A11" s="2">
        <v>13</v>
      </c>
      <c r="B11" s="3" t="s">
        <v>6</v>
      </c>
      <c r="C11" s="7">
        <f>SUM(C12:C18)</f>
        <v>52300</v>
      </c>
      <c r="D11" s="7">
        <f t="shared" ref="D11:J11" ca="1" si="3">SUM(D12:D18)</f>
        <v>50</v>
      </c>
      <c r="E11" s="7">
        <f t="shared" ca="1" si="3"/>
        <v>0</v>
      </c>
      <c r="F11" s="7">
        <f t="shared" ca="1" si="3"/>
        <v>0</v>
      </c>
      <c r="G11" s="7">
        <f t="shared" ca="1" si="3"/>
        <v>54050</v>
      </c>
      <c r="H11" s="7">
        <f t="shared" ca="1" si="3"/>
        <v>3500</v>
      </c>
      <c r="I11" s="7">
        <f t="shared" ca="1" si="3"/>
        <v>1800</v>
      </c>
      <c r="J11" s="7">
        <f t="shared" ca="1" si="3"/>
        <v>0</v>
      </c>
    </row>
    <row r="12" spans="1:10">
      <c r="A12">
        <v>130505</v>
      </c>
      <c r="B12" s="1" t="s">
        <v>7</v>
      </c>
      <c r="C12" s="6">
        <v>35000</v>
      </c>
      <c r="D12" s="27">
        <f ca="1">SUMIF(Registro!$A$2:$I$232,HOJA!$A12,Registro!D$2)</f>
        <v>0</v>
      </c>
      <c r="E12" s="27">
        <f ca="1">SUMIF(Registro!$A$2:$I$232,HOJA!$A12,Registro!E$2)</f>
        <v>0</v>
      </c>
      <c r="F12" s="28">
        <f ca="1">SUMIF(Registro!$A$2:$I$232,HOJA!$A12,Registro!F$2)</f>
        <v>0</v>
      </c>
      <c r="G12" s="28">
        <f ca="1">SUMIF(Registro!$A$2:$I$232,HOJA!$A12,Registro!G$2)</f>
        <v>35000</v>
      </c>
      <c r="H12" s="27">
        <f ca="1">SUMIF(Registro!$A$2:$I$232,HOJA!$A12,Registro!H$2)</f>
        <v>0</v>
      </c>
      <c r="I12" s="27">
        <f ca="1">SUMIF(Registro!$A$2:$I$232,HOJA!$A12,Registro!I$2)</f>
        <v>0</v>
      </c>
      <c r="J12" s="29">
        <f t="shared" ca="1" si="1"/>
        <v>0</v>
      </c>
    </row>
    <row r="13" spans="1:10">
      <c r="A13">
        <v>133010</v>
      </c>
      <c r="B13" s="1" t="s">
        <v>9</v>
      </c>
      <c r="C13" s="6">
        <v>7000</v>
      </c>
      <c r="D13" s="27">
        <f ca="1">SUMIF(Registro!$A$2:$I$232,HOJA!$A13,Registro!D$2)</f>
        <v>0</v>
      </c>
      <c r="E13" s="27">
        <f ca="1">SUMIF(Registro!$A$2:$I$232,HOJA!$A13,Registro!E$2)</f>
        <v>0</v>
      </c>
      <c r="F13" s="28">
        <f ca="1">SUMIF(Registro!$A$2:$I$232,HOJA!$A13,Registro!F$2)</f>
        <v>0</v>
      </c>
      <c r="G13" s="28">
        <f ca="1">SUMIF(Registro!$A$2:$I$232,HOJA!$A13,Registro!G$2)</f>
        <v>7000</v>
      </c>
      <c r="H13" s="27">
        <f ca="1">SUMIF(Registro!$A$2:$I$232,HOJA!$A13,Registro!H$2)</f>
        <v>0</v>
      </c>
      <c r="I13" s="27">
        <f ca="1">SUMIF(Registro!$A$2:$I$232,HOJA!$A13,Registro!I$2)</f>
        <v>0</v>
      </c>
      <c r="J13" s="29">
        <f t="shared" ca="1" si="1"/>
        <v>0</v>
      </c>
    </row>
    <row r="14" spans="1:10">
      <c r="A14">
        <v>133015</v>
      </c>
      <c r="B14" s="1" t="s">
        <v>8</v>
      </c>
      <c r="C14" s="6">
        <v>800</v>
      </c>
      <c r="D14" s="27">
        <f ca="1">SUMIF(Registro!$A$2:$I$232,HOJA!$A14,Registro!D$2)</f>
        <v>0</v>
      </c>
      <c r="E14" s="27">
        <f ca="1">SUMIF(Registro!$A$2:$I$232,HOJA!$A14,Registro!E$2)</f>
        <v>0</v>
      </c>
      <c r="F14" s="28">
        <f ca="1">SUMIF(Registro!$A$2:$I$232,HOJA!$A14,Registro!F$2)</f>
        <v>0</v>
      </c>
      <c r="G14" s="28">
        <f ca="1">SUMIF(Registro!$A$2:$I$232,HOJA!$A14,Registro!G$2)</f>
        <v>0</v>
      </c>
      <c r="H14" s="27">
        <f ca="1">SUMIF(Registro!$A$2:$I$232,HOJA!$A14,Registro!H$2)</f>
        <v>0</v>
      </c>
      <c r="I14" s="27">
        <f ca="1">SUMIF(Registro!$A$2:$I$232,HOJA!$A14,Registro!I$2)</f>
        <v>800</v>
      </c>
      <c r="J14" s="29">
        <f t="shared" ca="1" si="1"/>
        <v>0</v>
      </c>
    </row>
    <row r="15" spans="1:10">
      <c r="A15" s="106">
        <v>136005</v>
      </c>
      <c r="B15" s="107" t="s">
        <v>10</v>
      </c>
      <c r="C15" s="6">
        <v>1000</v>
      </c>
      <c r="D15" s="27">
        <f ca="1">SUMIF(Registro!$A$2:$I$232,HOJA!$A15,Registro!D$2)</f>
        <v>0</v>
      </c>
      <c r="E15" s="27">
        <f ca="1">SUMIF(Registro!$A$2:$I$232,HOJA!$A15,Registro!E$2)</f>
        <v>0</v>
      </c>
      <c r="F15" s="28">
        <f ca="1">SUMIF(Registro!$A$2:$I$232,HOJA!$A15,Registro!F$2)</f>
        <v>0</v>
      </c>
      <c r="G15" s="28">
        <f ca="1">SUMIF(Registro!$A$2:$I$232,HOJA!$A15,Registro!G$2)</f>
        <v>0</v>
      </c>
      <c r="H15" s="27">
        <f ca="1">SUMIF(Registro!$A$2:$I$232,HOJA!$A15,Registro!H$2)</f>
        <v>0</v>
      </c>
      <c r="I15" s="27">
        <f ca="1">SUMIF(Registro!$A$2:$I$232,HOJA!$A15,Registro!I$2)</f>
        <v>1000</v>
      </c>
      <c r="J15" s="29">
        <f t="shared" ca="1" si="1"/>
        <v>0</v>
      </c>
    </row>
    <row r="16" spans="1:10" s="67" customFormat="1">
      <c r="A16" s="106">
        <v>136505</v>
      </c>
      <c r="B16" s="107" t="s">
        <v>1837</v>
      </c>
      <c r="C16" s="6"/>
      <c r="D16" s="27">
        <f ca="1">SUMIF(Registro!$A$2:$I$232,HOJA!$A16,Registro!D$2)</f>
        <v>50</v>
      </c>
      <c r="E16" s="27">
        <f ca="1">SUMIF(Registro!$A$2:$I$232,HOJA!$A16,Registro!E$2)</f>
        <v>0</v>
      </c>
      <c r="F16" s="28">
        <f ca="1">SUMIF(Registro!$A$2:$I$232,HOJA!$A16,Registro!F$2)</f>
        <v>0</v>
      </c>
      <c r="G16" s="28">
        <f ca="1">SUMIF(Registro!$A$2:$I$232,HOJA!$A16,Registro!G$2)</f>
        <v>50</v>
      </c>
      <c r="H16" s="27">
        <f ca="1">SUMIF(Registro!$A$2:$I$232,HOJA!$A16,Registro!H$2)</f>
        <v>0</v>
      </c>
      <c r="I16" s="27">
        <f ca="1">SUMIF(Registro!$A$2:$I$232,HOJA!$A16,Registro!I$2)</f>
        <v>0</v>
      </c>
      <c r="J16" s="29">
        <f ca="1">C16+D16-E16+F16-G16+H16-I16</f>
        <v>0</v>
      </c>
    </row>
    <row r="17" spans="1:10">
      <c r="A17">
        <v>137010</v>
      </c>
      <c r="B17" s="1" t="s">
        <v>11</v>
      </c>
      <c r="C17" s="6">
        <v>12000</v>
      </c>
      <c r="D17" s="27">
        <f ca="1">SUMIF(Registro!$A$2:$I$232,HOJA!$A17,Registro!D$2)</f>
        <v>0</v>
      </c>
      <c r="E17" s="27">
        <f ca="1">SUMIF(Registro!$A$2:$I$232,HOJA!$A17,Registro!E$2)</f>
        <v>0</v>
      </c>
      <c r="F17" s="28">
        <f ca="1">SUMIF(Registro!$A$2:$I$232,HOJA!$A17,Registro!F$2)</f>
        <v>0</v>
      </c>
      <c r="G17" s="28">
        <f ca="1">SUMIF(Registro!$A$2:$I$232,HOJA!$A17,Registro!G$2)</f>
        <v>12000</v>
      </c>
      <c r="H17" s="27">
        <f ca="1">SUMIF(Registro!$A$2:$I$232,HOJA!$A17,Registro!H$2)</f>
        <v>0</v>
      </c>
      <c r="I17" s="27">
        <f ca="1">SUMIF(Registro!$A$2:$I$232,HOJA!$A17,Registro!I$2)</f>
        <v>0</v>
      </c>
      <c r="J17" s="29">
        <f t="shared" ca="1" si="1"/>
        <v>0</v>
      </c>
    </row>
    <row r="18" spans="1:10">
      <c r="A18">
        <v>139905</v>
      </c>
      <c r="B18" s="1" t="s">
        <v>12</v>
      </c>
      <c r="C18" s="6">
        <v>-3500</v>
      </c>
      <c r="D18" s="27">
        <f ca="1">SUMIF(Registro!$A$2:$I$232,HOJA!$A18,Registro!D$2)</f>
        <v>0</v>
      </c>
      <c r="E18" s="27">
        <f ca="1">SUMIF(Registro!$A$2:$I$232,HOJA!$A18,Registro!E$2)</f>
        <v>0</v>
      </c>
      <c r="F18" s="28">
        <f ca="1">SUMIF(Registro!$A$2:$I$232,HOJA!$A18,Registro!F$2)</f>
        <v>0</v>
      </c>
      <c r="G18" s="28">
        <f ca="1">SUMIF(Registro!$A$2:$I$232,HOJA!$A18,Registro!G$2)</f>
        <v>0</v>
      </c>
      <c r="H18" s="27">
        <f ca="1">SUMIF(Registro!$A$2:$I$232,HOJA!$A18,Registro!H$2)</f>
        <v>3500</v>
      </c>
      <c r="I18" s="27">
        <f ca="1">SUMIF(Registro!$A$2:$I$232,HOJA!$A18,Registro!I$2)</f>
        <v>0</v>
      </c>
      <c r="J18" s="29">
        <f t="shared" ca="1" si="1"/>
        <v>0</v>
      </c>
    </row>
    <row r="19" spans="1:10">
      <c r="A19" s="2">
        <v>14</v>
      </c>
      <c r="B19" s="3" t="s">
        <v>13</v>
      </c>
      <c r="C19" s="7">
        <f t="shared" ref="C19:J19" si="4">SUM(C20:C22)</f>
        <v>36000</v>
      </c>
      <c r="D19" s="7">
        <f t="shared" ca="1" si="4"/>
        <v>0</v>
      </c>
      <c r="E19" s="7">
        <f t="shared" ca="1" si="4"/>
        <v>0</v>
      </c>
      <c r="F19" s="7">
        <f t="shared" ca="1" si="4"/>
        <v>0</v>
      </c>
      <c r="G19" s="7">
        <f t="shared" ca="1" si="4"/>
        <v>36000</v>
      </c>
      <c r="H19" s="7">
        <f t="shared" ca="1" si="4"/>
        <v>0</v>
      </c>
      <c r="I19" s="7">
        <f t="shared" ca="1" si="4"/>
        <v>0</v>
      </c>
      <c r="J19" s="7">
        <f t="shared" ca="1" si="4"/>
        <v>0</v>
      </c>
    </row>
    <row r="20" spans="1:10">
      <c r="A20" s="67">
        <v>142505</v>
      </c>
      <c r="B20" s="1" t="s">
        <v>16</v>
      </c>
      <c r="C20" s="6">
        <v>8000</v>
      </c>
      <c r="D20" s="27">
        <f ca="1">SUMIF(Registro!$A$2:$I$232,HOJA!$A20,Registro!D$2)</f>
        <v>0</v>
      </c>
      <c r="E20" s="27">
        <f ca="1">SUMIF(Registro!$A$2:$I$232,HOJA!$A20,Registro!E$2)</f>
        <v>0</v>
      </c>
      <c r="F20" s="28">
        <f ca="1">SUMIF(Registro!$A$2:$I$232,HOJA!$A20,Registro!F$2)</f>
        <v>0</v>
      </c>
      <c r="G20" s="28">
        <f ca="1">SUMIF(Registro!$A$2:$I$232,HOJA!$A20,Registro!G$2)</f>
        <v>8000</v>
      </c>
      <c r="H20" s="27">
        <f ca="1">SUMIF(Registro!$A$2:$I$232,HOJA!$A20,Registro!H$2)</f>
        <v>0</v>
      </c>
      <c r="I20" s="27">
        <f ca="1">SUMIF(Registro!$A$2:$I$232,HOJA!$A20,Registro!I$2)</f>
        <v>0</v>
      </c>
      <c r="J20" s="29">
        <f t="shared" ca="1" si="1"/>
        <v>0</v>
      </c>
    </row>
    <row r="21" spans="1:10">
      <c r="A21" s="67">
        <v>143505</v>
      </c>
      <c r="B21" s="1" t="s">
        <v>101</v>
      </c>
      <c r="C21" s="6">
        <v>23000</v>
      </c>
      <c r="D21" s="27">
        <f ca="1">SUMIF(Registro!$A$2:$I$232,HOJA!$A21,Registro!D$2)</f>
        <v>0</v>
      </c>
      <c r="E21" s="27">
        <f ca="1">SUMIF(Registro!$A$2:$I$232,HOJA!$A21,Registro!E$2)</f>
        <v>0</v>
      </c>
      <c r="F21" s="28">
        <f ca="1">SUMIF(Registro!$A$2:$I$232,HOJA!$A21,Registro!F$2)</f>
        <v>0</v>
      </c>
      <c r="G21" s="28">
        <f ca="1">SUMIF(Registro!$A$2:$I$232,HOJA!$A21,Registro!G$2)</f>
        <v>23000</v>
      </c>
      <c r="H21" s="27">
        <f ca="1">SUMIF(Registro!$A$2:$I$232,HOJA!$A21,Registro!H$2)</f>
        <v>0</v>
      </c>
      <c r="I21" s="27">
        <f ca="1">SUMIF(Registro!$A$2:$I$232,HOJA!$A21,Registro!I$2)</f>
        <v>0</v>
      </c>
      <c r="J21" s="29">
        <f t="shared" ca="1" si="1"/>
        <v>0</v>
      </c>
    </row>
    <row r="22" spans="1:10">
      <c r="A22" s="67">
        <v>145505</v>
      </c>
      <c r="B22" s="1" t="s">
        <v>19</v>
      </c>
      <c r="C22" s="6">
        <v>5000</v>
      </c>
      <c r="D22" s="27">
        <f ca="1">SUMIF(Registro!$A$2:$I$232,HOJA!$A22,Registro!D$2)</f>
        <v>0</v>
      </c>
      <c r="E22" s="27">
        <f ca="1">SUMIF(Registro!$A$2:$I$232,HOJA!$A22,Registro!E$2)</f>
        <v>0</v>
      </c>
      <c r="F22" s="28">
        <f ca="1">SUMIF(Registro!$A$2:$I$232,HOJA!$A22,Registro!F$2)</f>
        <v>0</v>
      </c>
      <c r="G22" s="28">
        <f ca="1">SUMIF(Registro!$A$2:$I$232,HOJA!$A22,Registro!G$2)</f>
        <v>5000</v>
      </c>
      <c r="H22" s="27">
        <f ca="1">SUMIF(Registro!$A$2:$I$232,HOJA!$A22,Registro!H$2)</f>
        <v>0</v>
      </c>
      <c r="I22" s="27">
        <f ca="1">SUMIF(Registro!$A$2:$I$232,HOJA!$A22,Registro!I$2)</f>
        <v>0</v>
      </c>
      <c r="J22" s="29">
        <f t="shared" ca="1" si="1"/>
        <v>0</v>
      </c>
    </row>
    <row r="23" spans="1:10">
      <c r="A23" s="2">
        <v>15</v>
      </c>
      <c r="B23" s="3" t="s">
        <v>20</v>
      </c>
      <c r="C23" s="7">
        <f>SUM(C24:C28)</f>
        <v>49000</v>
      </c>
      <c r="D23" s="7">
        <f t="shared" ref="D23:J23" ca="1" si="5">SUM(D24:D28)</f>
        <v>0</v>
      </c>
      <c r="E23" s="7">
        <f t="shared" ca="1" si="5"/>
        <v>0</v>
      </c>
      <c r="F23" s="7">
        <f t="shared" ca="1" si="5"/>
        <v>26000</v>
      </c>
      <c r="G23" s="7">
        <f t="shared" ca="1" si="5"/>
        <v>75000</v>
      </c>
      <c r="H23" s="7">
        <f t="shared" ca="1" si="5"/>
        <v>0</v>
      </c>
      <c r="I23" s="7">
        <f t="shared" ca="1" si="5"/>
        <v>0</v>
      </c>
      <c r="J23" s="7">
        <f t="shared" ca="1" si="5"/>
        <v>0</v>
      </c>
    </row>
    <row r="24" spans="1:10">
      <c r="A24" s="21">
        <v>151610</v>
      </c>
      <c r="B24" s="35" t="s">
        <v>21</v>
      </c>
      <c r="C24" s="36">
        <v>13000</v>
      </c>
      <c r="D24" s="27">
        <f ca="1">SUMIF(Registro!$A$2:$I$232,HOJA!$A24,Registro!D$2)</f>
        <v>0</v>
      </c>
      <c r="E24" s="27">
        <f ca="1">SUMIF(Registro!$A$2:$I$232,HOJA!$A24,Registro!E$2)</f>
        <v>0</v>
      </c>
      <c r="F24" s="28">
        <f ca="1">SUMIF(Registro!$A$2:$I$232,HOJA!$A24,Registro!F$2)</f>
        <v>0</v>
      </c>
      <c r="G24" s="28">
        <f ca="1">SUMIF(Registro!$A$2:$I$232,HOJA!$A24,Registro!G$2)</f>
        <v>13000</v>
      </c>
      <c r="H24" s="27">
        <f ca="1">SUMIF(Registro!$A$2:$I$232,HOJA!$A24,Registro!H$2)</f>
        <v>0</v>
      </c>
      <c r="I24" s="27">
        <f ca="1">SUMIF(Registro!$A$2:$I$232,HOJA!$A24,Registro!I$2)</f>
        <v>0</v>
      </c>
      <c r="J24" s="29">
        <f t="shared" ca="1" si="1"/>
        <v>0</v>
      </c>
    </row>
    <row r="25" spans="1:10">
      <c r="A25" s="21">
        <v>151205</v>
      </c>
      <c r="B25" s="35" t="s">
        <v>22</v>
      </c>
      <c r="C25" s="36">
        <v>50000</v>
      </c>
      <c r="D25" s="27">
        <f ca="1">SUMIF(Registro!$A$2:$I$232,HOJA!$A25,Registro!D$2)</f>
        <v>0</v>
      </c>
      <c r="E25" s="27">
        <f ca="1">SUMIF(Registro!$A$2:$I$232,HOJA!$A25,Registro!E$2)</f>
        <v>0</v>
      </c>
      <c r="F25" s="28">
        <f ca="1">SUMIF(Registro!$A$2:$I$232,HOJA!$A25,Registro!F$2)</f>
        <v>0</v>
      </c>
      <c r="G25" s="28">
        <f ca="1">SUMIF(Registro!$A$2:$I$232,HOJA!$A25,Registro!G$2)</f>
        <v>50000</v>
      </c>
      <c r="H25" s="27">
        <f ca="1">SUMIF(Registro!$A$2:$I$232,HOJA!$A25,Registro!H$2)</f>
        <v>0</v>
      </c>
      <c r="I25" s="27">
        <f ca="1">SUMIF(Registro!$A$2:$I$232,HOJA!$A25,Registro!I$2)</f>
        <v>0</v>
      </c>
      <c r="J25" s="29">
        <f t="shared" ca="1" si="1"/>
        <v>0</v>
      </c>
    </row>
    <row r="26" spans="1:10">
      <c r="A26">
        <v>151210</v>
      </c>
      <c r="B26" s="1" t="s">
        <v>23</v>
      </c>
      <c r="C26" s="6">
        <v>8000</v>
      </c>
      <c r="D26" s="27">
        <f ca="1">SUMIF(Registro!$A$2:$I$232,HOJA!$A26,Registro!D$2)</f>
        <v>0</v>
      </c>
      <c r="E26" s="27">
        <f ca="1">SUMIF(Registro!$A$2:$I$232,HOJA!$A26,Registro!E$2)</f>
        <v>0</v>
      </c>
      <c r="F26" s="28">
        <f ca="1">SUMIF(Registro!$A$2:$I$232,HOJA!$A26,Registro!F$2)</f>
        <v>0</v>
      </c>
      <c r="G26" s="28">
        <f ca="1">SUMIF(Registro!$A$2:$I$232,HOJA!$A26,Registro!G$2)</f>
        <v>8000</v>
      </c>
      <c r="H26" s="27">
        <f ca="1">SUMIF(Registro!$A$2:$I$232,HOJA!$A26,Registro!H$2)</f>
        <v>0</v>
      </c>
      <c r="I26" s="27">
        <f ca="1">SUMIF(Registro!$A$2:$I$232,HOJA!$A26,Registro!I$2)</f>
        <v>0</v>
      </c>
      <c r="J26" s="29">
        <f t="shared" ca="1" si="1"/>
        <v>0</v>
      </c>
    </row>
    <row r="27" spans="1:10">
      <c r="A27">
        <v>1584</v>
      </c>
      <c r="B27" s="1" t="s">
        <v>18</v>
      </c>
      <c r="C27" s="6">
        <v>4000</v>
      </c>
      <c r="D27" s="27">
        <f ca="1">SUMIF(Registro!$A$2:$I$232,HOJA!$A27,Registro!D$2)</f>
        <v>0</v>
      </c>
      <c r="E27" s="27">
        <f ca="1">SUMIF(Registro!$A$2:$I$232,HOJA!$A27,Registro!E$2)</f>
        <v>0</v>
      </c>
      <c r="F27" s="28">
        <f ca="1">SUMIF(Registro!$A$2:$I$232,HOJA!$A27,Registro!F$2)</f>
        <v>0</v>
      </c>
      <c r="G27" s="28">
        <f ca="1">SUMIF(Registro!$A$2:$I$232,HOJA!$A27,Registro!G$2)</f>
        <v>4000</v>
      </c>
      <c r="H27" s="27">
        <f ca="1">SUMIF(Registro!$A$2:$I$232,HOJA!$A27,Registro!H$2)</f>
        <v>0</v>
      </c>
      <c r="I27" s="27">
        <f ca="1">SUMIF(Registro!$A$2:$I$232,HOJA!$A27,Registro!I$2)</f>
        <v>0</v>
      </c>
      <c r="J27" s="29">
        <f t="shared" ca="1" si="1"/>
        <v>0</v>
      </c>
    </row>
    <row r="28" spans="1:10">
      <c r="A28">
        <v>1592</v>
      </c>
      <c r="B28" s="1" t="s">
        <v>24</v>
      </c>
      <c r="C28" s="6">
        <v>-26000</v>
      </c>
      <c r="D28" s="27">
        <f ca="1">SUMIF(Registro!$A$2:$I$232,HOJA!$A28,Registro!D$2)</f>
        <v>0</v>
      </c>
      <c r="E28" s="27">
        <f ca="1">SUMIF(Registro!$A$2:$I$232,HOJA!$A28,Registro!E$2)</f>
        <v>0</v>
      </c>
      <c r="F28" s="28">
        <f ca="1">SUMIF(Registro!$A$2:$I$232,HOJA!$A28,Registro!F$2)</f>
        <v>26000</v>
      </c>
      <c r="G28" s="28">
        <f ca="1">SUMIF(Registro!$A$2:$I$232,HOJA!$A28,Registro!G$2)</f>
        <v>0</v>
      </c>
      <c r="H28" s="27">
        <f ca="1">SUMIF(Registro!$A$2:$I$232,HOJA!$A28,Registro!H$2)</f>
        <v>0</v>
      </c>
      <c r="I28" s="27">
        <f ca="1">SUMIF(Registro!$A$2:$I$232,HOJA!$A28,Registro!I$2)</f>
        <v>0</v>
      </c>
      <c r="J28" s="29">
        <f t="shared" ca="1" si="1"/>
        <v>0</v>
      </c>
    </row>
    <row r="29" spans="1:10">
      <c r="A29" s="2">
        <v>16</v>
      </c>
      <c r="B29" s="3" t="s">
        <v>62</v>
      </c>
      <c r="C29" s="7">
        <f>SUM(C30:C32)</f>
        <v>7000</v>
      </c>
      <c r="D29" s="7">
        <f t="shared" ref="D29:J29" ca="1" si="6">SUM(D30:D32)</f>
        <v>0</v>
      </c>
      <c r="E29" s="7">
        <f t="shared" ca="1" si="6"/>
        <v>0</v>
      </c>
      <c r="F29" s="7">
        <f t="shared" ca="1" si="6"/>
        <v>0</v>
      </c>
      <c r="G29" s="7">
        <f t="shared" ca="1" si="6"/>
        <v>5000</v>
      </c>
      <c r="H29" s="7">
        <f t="shared" ca="1" si="6"/>
        <v>0</v>
      </c>
      <c r="I29" s="7">
        <f t="shared" ca="1" si="6"/>
        <v>2000</v>
      </c>
      <c r="J29" s="7">
        <f t="shared" ca="1" si="6"/>
        <v>0</v>
      </c>
    </row>
    <row r="30" spans="1:10">
      <c r="A30">
        <v>160510</v>
      </c>
      <c r="B30" s="1" t="s">
        <v>103</v>
      </c>
      <c r="C30" s="6">
        <v>2000</v>
      </c>
      <c r="D30" s="27">
        <f ca="1">SUMIF(Registro!$A$2:$I$232,HOJA!$A30,Registro!D$2)</f>
        <v>0</v>
      </c>
      <c r="E30" s="27">
        <f ca="1">SUMIF(Registro!$A$2:$I$232,HOJA!$A30,Registro!E$2)</f>
        <v>0</v>
      </c>
      <c r="F30" s="28">
        <f ca="1">SUMIF(Registro!$A$2:$I$232,HOJA!$A30,Registro!F$2)</f>
        <v>0</v>
      </c>
      <c r="G30" s="28">
        <f ca="1">SUMIF(Registro!$A$2:$I$232,HOJA!$A30,Registro!G$2)</f>
        <v>2000</v>
      </c>
      <c r="H30" s="27">
        <f ca="1">SUMIF(Registro!$A$2:$I$232,HOJA!$A30,Registro!H$2)</f>
        <v>0</v>
      </c>
      <c r="I30" s="27">
        <f ca="1">SUMIF(Registro!$A$2:$I$232,HOJA!$A30,Registro!I$2)</f>
        <v>0</v>
      </c>
      <c r="J30" s="29">
        <f t="shared" ca="1" si="1"/>
        <v>0</v>
      </c>
    </row>
    <row r="31" spans="1:10">
      <c r="A31">
        <v>161010</v>
      </c>
      <c r="B31" s="1" t="s">
        <v>63</v>
      </c>
      <c r="C31" s="6">
        <v>2000</v>
      </c>
      <c r="D31" s="27">
        <f ca="1">SUMIF(Registro!$A$2:$I$232,HOJA!$A31,Registro!D$2)</f>
        <v>0</v>
      </c>
      <c r="E31" s="27">
        <f ca="1">SUMIF(Registro!$A$2:$I$232,HOJA!$A31,Registro!E$2)</f>
        <v>0</v>
      </c>
      <c r="F31" s="28">
        <f ca="1">SUMIF(Registro!$A$2:$I$232,HOJA!$A31,Registro!F$2)</f>
        <v>0</v>
      </c>
      <c r="G31" s="28">
        <f ca="1">SUMIF(Registro!$A$2:$I$232,HOJA!$A31,Registro!G$2)</f>
        <v>0</v>
      </c>
      <c r="H31" s="27">
        <f ca="1">SUMIF(Registro!$A$2:$I$232,HOJA!$A31,Registro!H$2)</f>
        <v>0</v>
      </c>
      <c r="I31" s="27">
        <f ca="1">SUMIF(Registro!$A$2:$I$232,HOJA!$A31,Registro!I$2)</f>
        <v>2000</v>
      </c>
      <c r="J31" s="29">
        <f t="shared" ca="1" si="1"/>
        <v>0</v>
      </c>
    </row>
    <row r="32" spans="1:10">
      <c r="A32">
        <v>161505</v>
      </c>
      <c r="B32" s="1" t="s">
        <v>64</v>
      </c>
      <c r="C32" s="6">
        <v>3000</v>
      </c>
      <c r="D32" s="27">
        <f ca="1">SUMIF(Registro!$A$2:$I$232,HOJA!$A32,Registro!D$2)</f>
        <v>0</v>
      </c>
      <c r="E32" s="27">
        <f ca="1">SUMIF(Registro!$A$2:$I$232,HOJA!$A32,Registro!E$2)</f>
        <v>0</v>
      </c>
      <c r="F32" s="28">
        <f ca="1">SUMIF(Registro!$A$2:$I$232,HOJA!$A32,Registro!F$2)</f>
        <v>0</v>
      </c>
      <c r="G32" s="28">
        <f ca="1">SUMIF(Registro!$A$2:$I$232,HOJA!$A32,Registro!G$2)</f>
        <v>3000</v>
      </c>
      <c r="H32" s="27">
        <f ca="1">SUMIF(Registro!$A$2:$I$232,HOJA!$A32,Registro!H$2)</f>
        <v>0</v>
      </c>
      <c r="I32" s="27">
        <f ca="1">SUMIF(Registro!$A$2:$I$232,HOJA!$A32,Registro!I$2)</f>
        <v>0</v>
      </c>
      <c r="J32" s="29">
        <f t="shared" ca="1" si="1"/>
        <v>0</v>
      </c>
    </row>
    <row r="33" spans="1:10">
      <c r="A33" s="2">
        <v>17</v>
      </c>
      <c r="B33" s="3" t="s">
        <v>25</v>
      </c>
      <c r="C33" s="7">
        <f>SUM(C34:C36)</f>
        <v>11300</v>
      </c>
      <c r="D33" s="7">
        <f t="shared" ref="D33:J33" ca="1" si="7">SUM(D34:D36)</f>
        <v>0</v>
      </c>
      <c r="E33" s="7">
        <f t="shared" ca="1" si="7"/>
        <v>0</v>
      </c>
      <c r="F33" s="7">
        <f t="shared" ca="1" si="7"/>
        <v>0</v>
      </c>
      <c r="G33" s="7">
        <f t="shared" ca="1" si="7"/>
        <v>300</v>
      </c>
      <c r="H33" s="7">
        <f t="shared" ca="1" si="7"/>
        <v>0</v>
      </c>
      <c r="I33" s="7">
        <f t="shared" ca="1" si="7"/>
        <v>11000</v>
      </c>
      <c r="J33" s="7">
        <f t="shared" ca="1" si="7"/>
        <v>0</v>
      </c>
    </row>
    <row r="34" spans="1:10">
      <c r="A34">
        <v>170520</v>
      </c>
      <c r="B34" s="1" t="s">
        <v>26</v>
      </c>
      <c r="C34" s="6">
        <v>2000</v>
      </c>
      <c r="D34" s="27">
        <f ca="1">SUMIF(Registro!$A$2:$I$232,HOJA!$A34,Registro!D$2)</f>
        <v>0</v>
      </c>
      <c r="E34" s="27">
        <f ca="1">SUMIF(Registro!$A$2:$I$232,HOJA!$A34,Registro!E$2)</f>
        <v>0</v>
      </c>
      <c r="F34" s="28">
        <f ca="1">SUMIF(Registro!$A$2:$I$232,HOJA!$A34,Registro!F$2)</f>
        <v>0</v>
      </c>
      <c r="G34" s="28">
        <f ca="1">SUMIF(Registro!$A$2:$I$232,HOJA!$A34,Registro!G$2)</f>
        <v>0</v>
      </c>
      <c r="H34" s="27">
        <f ca="1">SUMIF(Registro!$A$2:$I$232,HOJA!$A34,Registro!H$2)</f>
        <v>0</v>
      </c>
      <c r="I34" s="27">
        <f ca="1">SUMIF(Registro!$A$2:$I$232,HOJA!$A34,Registro!I$2)</f>
        <v>2000</v>
      </c>
      <c r="J34" s="29">
        <f t="shared" ca="1" si="1"/>
        <v>0</v>
      </c>
    </row>
    <row r="35" spans="1:10">
      <c r="A35">
        <v>171016</v>
      </c>
      <c r="B35" s="1" t="s">
        <v>104</v>
      </c>
      <c r="C35" s="6">
        <v>300</v>
      </c>
      <c r="D35" s="27">
        <f ca="1">SUMIF(Registro!$A$2:$I$232,HOJA!$A35,Registro!D$2)</f>
        <v>0</v>
      </c>
      <c r="E35" s="27">
        <f ca="1">SUMIF(Registro!$A$2:$I$232,HOJA!$A35,Registro!E$2)</f>
        <v>0</v>
      </c>
      <c r="F35" s="28">
        <f ca="1">SUMIF(Registro!$A$2:$I$232,HOJA!$A35,Registro!F$2)</f>
        <v>0</v>
      </c>
      <c r="G35" s="28">
        <f ca="1">SUMIF(Registro!$A$2:$I$232,HOJA!$A35,Registro!G$2)</f>
        <v>300</v>
      </c>
      <c r="H35" s="27">
        <f ca="1">SUMIF(Registro!$A$2:$I$232,HOJA!$A35,Registro!H$2)</f>
        <v>0</v>
      </c>
      <c r="I35" s="27">
        <f ca="1">SUMIF(Registro!$A$2:$I$232,HOJA!$A35,Registro!I$2)</f>
        <v>0</v>
      </c>
      <c r="J35" s="29">
        <f t="shared" ca="1" si="1"/>
        <v>0</v>
      </c>
    </row>
    <row r="36" spans="1:10">
      <c r="A36">
        <v>171008</v>
      </c>
      <c r="B36" s="1" t="s">
        <v>118</v>
      </c>
      <c r="C36" s="6">
        <v>9000</v>
      </c>
      <c r="D36" s="27">
        <f ca="1">SUMIF(Registro!$A$2:$I$232,HOJA!$A36,Registro!D$2)</f>
        <v>0</v>
      </c>
      <c r="E36" s="27">
        <f ca="1">SUMIF(Registro!$A$2:$I$232,HOJA!$A36,Registro!E$2)</f>
        <v>0</v>
      </c>
      <c r="F36" s="28">
        <f ca="1">SUMIF(Registro!$A$2:$I$232,HOJA!$A36,Registro!F$2)</f>
        <v>0</v>
      </c>
      <c r="G36" s="28">
        <f ca="1">SUMIF(Registro!$A$2:$I$232,HOJA!$A36,Registro!G$2)</f>
        <v>0</v>
      </c>
      <c r="H36" s="27">
        <f ca="1">SUMIF(Registro!$A$2:$I$232,HOJA!$A36,Registro!H$2)</f>
        <v>0</v>
      </c>
      <c r="I36" s="27">
        <f ca="1">SUMIF(Registro!$A$2:$I$232,HOJA!$A36,Registro!I$2)</f>
        <v>9000</v>
      </c>
      <c r="J36" s="29">
        <f t="shared" ca="1" si="1"/>
        <v>0</v>
      </c>
    </row>
    <row r="37" spans="1:10">
      <c r="A37" s="2">
        <v>18</v>
      </c>
      <c r="B37" s="3" t="s">
        <v>27</v>
      </c>
      <c r="C37" s="7">
        <f>SUM(C38)</f>
        <v>1200</v>
      </c>
      <c r="D37" s="7">
        <f t="shared" ref="D37:J37" ca="1" si="8">SUM(D38)</f>
        <v>0</v>
      </c>
      <c r="E37" s="7">
        <f t="shared" ca="1" si="8"/>
        <v>0</v>
      </c>
      <c r="F37" s="7">
        <f t="shared" ca="1" si="8"/>
        <v>0</v>
      </c>
      <c r="G37" s="7">
        <f t="shared" ca="1" si="8"/>
        <v>1200</v>
      </c>
      <c r="H37" s="7">
        <f t="shared" ca="1" si="8"/>
        <v>0</v>
      </c>
      <c r="I37" s="7">
        <f t="shared" ca="1" si="8"/>
        <v>0</v>
      </c>
      <c r="J37" s="7">
        <f t="shared" ca="1" si="8"/>
        <v>0</v>
      </c>
    </row>
    <row r="38" spans="1:10">
      <c r="A38">
        <v>180505</v>
      </c>
      <c r="B38" s="1" t="s">
        <v>28</v>
      </c>
      <c r="C38" s="6">
        <v>1200</v>
      </c>
      <c r="D38" s="27">
        <f ca="1">SUMIF(Registro!$A$2:$I$232,HOJA!$A38,Registro!D$2)</f>
        <v>0</v>
      </c>
      <c r="E38" s="27">
        <f ca="1">SUMIF(Registro!$A$2:$I$232,HOJA!$A38,Registro!E$2)</f>
        <v>0</v>
      </c>
      <c r="F38" s="28">
        <f ca="1">SUMIF(Registro!$A$2:$I$232,HOJA!$A38,Registro!F$2)</f>
        <v>0</v>
      </c>
      <c r="G38" s="28">
        <f ca="1">SUMIF(Registro!$A$2:$I$232,HOJA!$A38,Registro!G$2)</f>
        <v>1200</v>
      </c>
      <c r="H38" s="27">
        <f ca="1">SUMIF(Registro!$A$2:$I$232,HOJA!$A38,Registro!H$2)</f>
        <v>0</v>
      </c>
      <c r="I38" s="27">
        <f ca="1">SUMIF(Registro!$A$2:$I$232,HOJA!$A38,Registro!I$2)</f>
        <v>0</v>
      </c>
      <c r="J38" s="29">
        <f t="shared" ca="1" si="1"/>
        <v>0</v>
      </c>
    </row>
    <row r="39" spans="1:10">
      <c r="A39" s="2">
        <v>19</v>
      </c>
      <c r="B39" s="3" t="s">
        <v>29</v>
      </c>
      <c r="C39" s="7">
        <f>+C40</f>
        <v>38000</v>
      </c>
      <c r="D39" s="7">
        <f t="shared" ref="D39:J39" ca="1" si="9">+D40</f>
        <v>0</v>
      </c>
      <c r="E39" s="7">
        <f t="shared" ca="1" si="9"/>
        <v>0</v>
      </c>
      <c r="F39" s="7">
        <f t="shared" ca="1" si="9"/>
        <v>0</v>
      </c>
      <c r="G39" s="7">
        <f t="shared" ca="1" si="9"/>
        <v>38000</v>
      </c>
      <c r="H39" s="7">
        <f t="shared" ca="1" si="9"/>
        <v>0</v>
      </c>
      <c r="I39" s="7">
        <f t="shared" ca="1" si="9"/>
        <v>0</v>
      </c>
      <c r="J39" s="7">
        <f t="shared" ca="1" si="9"/>
        <v>0</v>
      </c>
    </row>
    <row r="40" spans="1:10">
      <c r="A40">
        <v>191008</v>
      </c>
      <c r="B40" s="1" t="s">
        <v>21</v>
      </c>
      <c r="C40" s="6">
        <v>38000</v>
      </c>
      <c r="D40" s="27">
        <f ca="1">SUMIF(Registro!$A$2:$I$232,HOJA!$A40,Registro!D$2)</f>
        <v>0</v>
      </c>
      <c r="E40" s="27">
        <f ca="1">SUMIF(Registro!$A$2:$I$232,HOJA!$A40,Registro!E$2)</f>
        <v>0</v>
      </c>
      <c r="F40" s="28">
        <f ca="1">SUMIF(Registro!$A$2:$I$232,HOJA!$A40,Registro!F$2)</f>
        <v>0</v>
      </c>
      <c r="G40" s="28">
        <f ca="1">SUMIF(Registro!$A$2:$I$232,HOJA!$A40,Registro!G$2)</f>
        <v>38000</v>
      </c>
      <c r="H40" s="27">
        <f ca="1">SUMIF(Registro!$A$2:$I$232,HOJA!$A40,Registro!H$2)</f>
        <v>0</v>
      </c>
      <c r="I40" s="27">
        <f ca="1">SUMIF(Registro!$A$2:$I$232,HOJA!$A40,Registro!I$2)</f>
        <v>0</v>
      </c>
      <c r="J40" s="29">
        <f t="shared" ca="1" si="1"/>
        <v>0</v>
      </c>
    </row>
    <row r="41" spans="1:10">
      <c r="A41" s="4"/>
      <c r="B41" s="5" t="s">
        <v>30</v>
      </c>
      <c r="C41" s="8">
        <f>+C4+C7+C11+C19+C23+C33+C37+C39+C29</f>
        <v>224900</v>
      </c>
      <c r="D41" s="8">
        <f t="shared" ref="D41:J41" ca="1" si="10">+D4+D7+D11+D19+D23+D33+D37+D39+D29</f>
        <v>50</v>
      </c>
      <c r="E41" s="8">
        <f t="shared" ca="1" si="10"/>
        <v>50</v>
      </c>
      <c r="F41" s="8">
        <f t="shared" ca="1" si="10"/>
        <v>26000</v>
      </c>
      <c r="G41" s="8">
        <f t="shared" ca="1" si="10"/>
        <v>239600</v>
      </c>
      <c r="H41" s="8">
        <f t="shared" ca="1" si="10"/>
        <v>3500</v>
      </c>
      <c r="I41" s="8">
        <f t="shared" ca="1" si="10"/>
        <v>14800</v>
      </c>
      <c r="J41" s="8">
        <f t="shared" ca="1" si="10"/>
        <v>0</v>
      </c>
    </row>
    <row r="42" spans="1:10">
      <c r="A42" s="9"/>
      <c r="B42" s="10" t="s">
        <v>54</v>
      </c>
      <c r="C42" s="11"/>
      <c r="D42" s="27">
        <f ca="1">SUMIF(Registro!$A$2:$I$232,HOJA!$A42,Registro!D$2)</f>
        <v>0</v>
      </c>
      <c r="E42" s="27">
        <f ca="1">SUMIF(Registro!$A$2:$I$232,HOJA!$A42,Registro!E$2)</f>
        <v>0</v>
      </c>
      <c r="F42" s="28">
        <f ca="1">SUMIF(Registro!$A$2:$I$232,HOJA!$A42,Registro!F$2)</f>
        <v>0</v>
      </c>
      <c r="G42" s="28">
        <f ca="1">SUMIF(Registro!$A$2:$I$232,HOJA!$A42,Registro!G$2)</f>
        <v>0</v>
      </c>
      <c r="H42" s="27">
        <f ca="1">SUMIF(Registro!$A$2:$I$232,HOJA!$A42,Registro!H$2)</f>
        <v>0</v>
      </c>
      <c r="I42" s="27">
        <f ca="1">SUMIF(Registro!$A$2:$I$232,HOJA!$A42,Registro!I$2)</f>
        <v>0</v>
      </c>
      <c r="J42" s="29">
        <f t="shared" ca="1" si="1"/>
        <v>0</v>
      </c>
    </row>
    <row r="43" spans="1:10">
      <c r="A43" s="2">
        <v>21</v>
      </c>
      <c r="B43" s="3" t="s">
        <v>109</v>
      </c>
      <c r="C43" s="7">
        <f>SUM(C44:C45)</f>
        <v>-62000</v>
      </c>
      <c r="D43" s="7">
        <f t="shared" ref="D43:J43" ca="1" si="11">SUM(D44:D45)</f>
        <v>0</v>
      </c>
      <c r="E43" s="7">
        <f t="shared" ca="1" si="11"/>
        <v>0</v>
      </c>
      <c r="F43" s="7">
        <f t="shared" ca="1" si="11"/>
        <v>62000</v>
      </c>
      <c r="G43" s="7">
        <f t="shared" ca="1" si="11"/>
        <v>0</v>
      </c>
      <c r="H43" s="7">
        <f t="shared" ca="1" si="11"/>
        <v>0</v>
      </c>
      <c r="I43" s="7">
        <f t="shared" ca="1" si="11"/>
        <v>0</v>
      </c>
      <c r="J43" s="7">
        <f t="shared" ca="1" si="11"/>
        <v>0</v>
      </c>
    </row>
    <row r="44" spans="1:10">
      <c r="A44">
        <v>211020</v>
      </c>
      <c r="B44" s="1" t="s">
        <v>37</v>
      </c>
      <c r="C44" s="6">
        <v>-32000</v>
      </c>
      <c r="D44" s="27">
        <f ca="1">SUMIF(Registro!$A$2:$I$232,HOJA!$A44,Registro!D$2)</f>
        <v>0</v>
      </c>
      <c r="E44" s="27">
        <f ca="1">SUMIF(Registro!$A$2:$I$232,HOJA!$A44,Registro!E$2)</f>
        <v>0</v>
      </c>
      <c r="F44" s="28">
        <f ca="1">SUMIF(Registro!$A$2:$I$232,HOJA!$A44,Registro!F$2)</f>
        <v>32000</v>
      </c>
      <c r="G44" s="28">
        <f ca="1">SUMIF(Registro!$A$2:$I$232,HOJA!$A44,Registro!G$2)</f>
        <v>0</v>
      </c>
      <c r="H44" s="27">
        <f ca="1">SUMIF(Registro!$A$2:$I$232,HOJA!$A44,Registro!H$2)</f>
        <v>0</v>
      </c>
      <c r="I44" s="27">
        <f ca="1">SUMIF(Registro!$A$2:$I$232,HOJA!$A44,Registro!I$2)</f>
        <v>0</v>
      </c>
      <c r="J44" s="29">
        <f t="shared" ca="1" si="1"/>
        <v>0</v>
      </c>
    </row>
    <row r="45" spans="1:10">
      <c r="A45">
        <v>211505</v>
      </c>
      <c r="B45" s="1" t="s">
        <v>119</v>
      </c>
      <c r="C45" s="6">
        <v>-30000</v>
      </c>
      <c r="D45" s="27">
        <f ca="1">SUMIF(Registro!$A$2:$I$232,HOJA!$A45,Registro!D$2)</f>
        <v>0</v>
      </c>
      <c r="E45" s="27">
        <f ca="1">SUMIF(Registro!$A$2:$I$232,HOJA!$A45,Registro!E$2)</f>
        <v>0</v>
      </c>
      <c r="F45" s="28">
        <f ca="1">SUMIF(Registro!$A$2:$I$232,HOJA!$A45,Registro!F$2)</f>
        <v>30000</v>
      </c>
      <c r="G45" s="28">
        <f ca="1">SUMIF(Registro!$A$2:$I$232,HOJA!$A45,Registro!G$2)</f>
        <v>0</v>
      </c>
      <c r="H45" s="27">
        <f ca="1">SUMIF(Registro!$A$2:$I$232,HOJA!$A45,Registro!H$2)</f>
        <v>0</v>
      </c>
      <c r="I45" s="27">
        <f ca="1">SUMIF(Registro!$A$2:$I$232,HOJA!$A45,Registro!I$2)</f>
        <v>0</v>
      </c>
      <c r="J45" s="29">
        <f t="shared" ca="1" si="1"/>
        <v>0</v>
      </c>
    </row>
    <row r="46" spans="1:10">
      <c r="A46" s="2">
        <v>22</v>
      </c>
      <c r="B46" s="3" t="s">
        <v>38</v>
      </c>
      <c r="C46" s="7">
        <f>+C47</f>
        <v>-36810</v>
      </c>
      <c r="D46" s="7">
        <f t="shared" ref="D46:J46" ca="1" si="12">+D47</f>
        <v>0</v>
      </c>
      <c r="E46" s="7">
        <f t="shared" ca="1" si="12"/>
        <v>0</v>
      </c>
      <c r="F46" s="7">
        <f t="shared" ca="1" si="12"/>
        <v>36810</v>
      </c>
      <c r="G46" s="7">
        <f t="shared" ca="1" si="12"/>
        <v>0</v>
      </c>
      <c r="H46" s="7">
        <f t="shared" ca="1" si="12"/>
        <v>0</v>
      </c>
      <c r="I46" s="7">
        <f t="shared" ca="1" si="12"/>
        <v>0</v>
      </c>
      <c r="J46" s="7">
        <f t="shared" ca="1" si="12"/>
        <v>0</v>
      </c>
    </row>
    <row r="47" spans="1:10">
      <c r="A47">
        <v>220505</v>
      </c>
      <c r="B47" s="1" t="s">
        <v>39</v>
      </c>
      <c r="C47" s="6">
        <v>-36810</v>
      </c>
      <c r="D47" s="27">
        <f ca="1">SUMIF(Registro!$A$2:$I$232,HOJA!$A47,Registro!D$2)</f>
        <v>0</v>
      </c>
      <c r="E47" s="27">
        <f ca="1">SUMIF(Registro!$A$2:$I$232,HOJA!$A47,Registro!E$2)</f>
        <v>0</v>
      </c>
      <c r="F47" s="28">
        <f ca="1">SUMIF(Registro!$A$2:$I$232,HOJA!$A47,Registro!F$2)</f>
        <v>36810</v>
      </c>
      <c r="G47" s="28">
        <f ca="1">SUMIF(Registro!$A$2:$I$232,HOJA!$A47,Registro!G$2)</f>
        <v>0</v>
      </c>
      <c r="H47" s="27">
        <f ca="1">SUMIF(Registro!$A$2:$I$232,HOJA!$A47,Registro!H$2)</f>
        <v>0</v>
      </c>
      <c r="I47" s="27">
        <f ca="1">SUMIF(Registro!$A$2:$I$232,HOJA!$A47,Registro!I$2)</f>
        <v>0</v>
      </c>
      <c r="J47" s="29">
        <f t="shared" ca="1" si="1"/>
        <v>0</v>
      </c>
    </row>
    <row r="48" spans="1:10">
      <c r="A48" s="2">
        <v>23</v>
      </c>
      <c r="B48" s="3" t="s">
        <v>40</v>
      </c>
      <c r="C48" s="7">
        <f>+C49+C50</f>
        <v>-9900</v>
      </c>
      <c r="D48" s="7">
        <f t="shared" ref="D48:J48" ca="1" si="13">+D49+D50</f>
        <v>0</v>
      </c>
      <c r="E48" s="7">
        <f t="shared" ca="1" si="13"/>
        <v>200</v>
      </c>
      <c r="F48" s="7">
        <f t="shared" ca="1" si="13"/>
        <v>10100</v>
      </c>
      <c r="G48" s="7">
        <f t="shared" ca="1" si="13"/>
        <v>0</v>
      </c>
      <c r="H48" s="7">
        <f t="shared" ca="1" si="13"/>
        <v>0</v>
      </c>
      <c r="I48" s="7">
        <f t="shared" ca="1" si="13"/>
        <v>0</v>
      </c>
      <c r="J48" s="7">
        <f t="shared" ca="1" si="13"/>
        <v>0</v>
      </c>
    </row>
    <row r="49" spans="1:10">
      <c r="A49">
        <v>230505</v>
      </c>
      <c r="B49" s="1" t="s">
        <v>120</v>
      </c>
      <c r="C49" s="6">
        <v>-3100</v>
      </c>
      <c r="D49" s="27">
        <f ca="1">SUMIF(Registro!$A$2:$I$232,HOJA!$A49,Registro!D$2)</f>
        <v>0</v>
      </c>
      <c r="E49" s="27">
        <f ca="1">SUMIF(Registro!$A$2:$I$232,HOJA!$A49,Registro!E$2)</f>
        <v>0</v>
      </c>
      <c r="F49" s="28">
        <f ca="1">SUMIF(Registro!$A$2:$I$232,HOJA!$A49,Registro!F$2)</f>
        <v>3100</v>
      </c>
      <c r="G49" s="28">
        <f ca="1">SUMIF(Registro!$A$2:$I$232,HOJA!$A49,Registro!G$2)</f>
        <v>0</v>
      </c>
      <c r="H49" s="27">
        <f ca="1">SUMIF(Registro!$A$2:$I$232,HOJA!$A49,Registro!H$2)</f>
        <v>0</v>
      </c>
      <c r="I49" s="27">
        <f ca="1">SUMIF(Registro!$A$2:$I$232,HOJA!$A49,Registro!I$2)</f>
        <v>0</v>
      </c>
      <c r="J49" s="29">
        <f t="shared" ca="1" si="1"/>
        <v>0</v>
      </c>
    </row>
    <row r="50" spans="1:10">
      <c r="A50" s="14">
        <v>238005</v>
      </c>
      <c r="B50" s="1" t="s">
        <v>41</v>
      </c>
      <c r="C50" s="6">
        <v>-6800</v>
      </c>
      <c r="D50" s="27">
        <f ca="1">SUMIF(Registro!$A$2:$I$232,HOJA!$A50,Registro!D$2)</f>
        <v>0</v>
      </c>
      <c r="E50" s="27">
        <f ca="1">SUMIF(Registro!$A$2:$I$232,HOJA!$A50,Registro!E$2)</f>
        <v>200</v>
      </c>
      <c r="F50" s="28">
        <f ca="1">SUMIF(Registro!$A$2:$I$232,HOJA!$A50,Registro!F$2)</f>
        <v>7000</v>
      </c>
      <c r="G50" s="28">
        <f ca="1">SUMIF(Registro!$A$2:$I$232,HOJA!$A50,Registro!G$2)</f>
        <v>0</v>
      </c>
      <c r="H50" s="27">
        <f ca="1">SUMIF(Registro!$A$2:$I$232,HOJA!$A50,Registro!H$2)</f>
        <v>0</v>
      </c>
      <c r="I50" s="27">
        <f ca="1">SUMIF(Registro!$A$2:$I$232,HOJA!$A50,Registro!I$2)</f>
        <v>0</v>
      </c>
      <c r="J50" s="29">
        <f t="shared" ca="1" si="1"/>
        <v>0</v>
      </c>
    </row>
    <row r="51" spans="1:10">
      <c r="A51" s="2">
        <v>24</v>
      </c>
      <c r="B51" s="3" t="s">
        <v>42</v>
      </c>
      <c r="C51" s="7">
        <f>SUM(C52:C54)</f>
        <v>-5880</v>
      </c>
      <c r="D51" s="7">
        <f t="shared" ref="D51:J51" ca="1" si="14">SUM(D52:D54)</f>
        <v>0</v>
      </c>
      <c r="E51" s="7">
        <f t="shared" ca="1" si="14"/>
        <v>0</v>
      </c>
      <c r="F51" s="7">
        <f t="shared" ca="1" si="14"/>
        <v>5880</v>
      </c>
      <c r="G51" s="7">
        <f t="shared" ca="1" si="14"/>
        <v>0</v>
      </c>
      <c r="H51" s="7">
        <f t="shared" ca="1" si="14"/>
        <v>0</v>
      </c>
      <c r="I51" s="7">
        <f t="shared" ca="1" si="14"/>
        <v>0</v>
      </c>
      <c r="J51" s="7">
        <f t="shared" ca="1" si="14"/>
        <v>0</v>
      </c>
    </row>
    <row r="52" spans="1:10">
      <c r="A52" s="14">
        <v>240405</v>
      </c>
      <c r="B52" s="1" t="s">
        <v>43</v>
      </c>
      <c r="C52" s="6">
        <f>-B.G.!C50</f>
        <v>-4250</v>
      </c>
      <c r="D52" s="27">
        <f ca="1">SUMIF(Registro!$A$2:$I$232,HOJA!$A52,Registro!D$2)</f>
        <v>0</v>
      </c>
      <c r="E52" s="27">
        <f ca="1">SUMIF(Registro!$A$2:$I$232,HOJA!$A52,Registro!E$2)</f>
        <v>0</v>
      </c>
      <c r="F52" s="28">
        <f ca="1">SUMIF(Registro!$A$2:$I$232,HOJA!$A52,Registro!F$2)</f>
        <v>4250</v>
      </c>
      <c r="G52" s="28">
        <f ca="1">SUMIF(Registro!$A$2:$I$232,HOJA!$A52,Registro!G$2)</f>
        <v>0</v>
      </c>
      <c r="H52" s="27">
        <f ca="1">SUMIF(Registro!$A$2:$I$232,HOJA!$A52,Registro!H$2)</f>
        <v>0</v>
      </c>
      <c r="I52" s="27">
        <f ca="1">SUMIF(Registro!$A$2:$I$232,HOJA!$A52,Registro!I$2)</f>
        <v>0</v>
      </c>
      <c r="J52" s="29">
        <f t="shared" ca="1" si="1"/>
        <v>0</v>
      </c>
    </row>
    <row r="53" spans="1:10">
      <c r="A53" s="14">
        <v>240505</v>
      </c>
      <c r="B53" s="1" t="s">
        <v>131</v>
      </c>
      <c r="C53" s="6">
        <f>-B.G.!C51</f>
        <v>-1530</v>
      </c>
      <c r="D53" s="27">
        <f ca="1">SUMIF(Registro!$A$2:$I$232,HOJA!$A53,Registro!D$2)</f>
        <v>0</v>
      </c>
      <c r="E53" s="27">
        <f ca="1">SUMIF(Registro!$A$2:$I$232,HOJA!$A53,Registro!E$2)</f>
        <v>0</v>
      </c>
      <c r="F53" s="28">
        <f ca="1">SUMIF(Registro!$A$2:$I$232,HOJA!$A53,Registro!F$2)</f>
        <v>1530</v>
      </c>
      <c r="G53" s="28">
        <f ca="1">SUMIF(Registro!$A$2:$I$232,HOJA!$A53,Registro!G$2)</f>
        <v>0</v>
      </c>
      <c r="H53" s="27">
        <f ca="1">SUMIF(Registro!$A$2:$I$232,HOJA!$A53,Registro!H$2)</f>
        <v>0</v>
      </c>
      <c r="I53" s="27">
        <f ca="1">SUMIF(Registro!$A$2:$I$232,HOJA!$A53,Registro!I$2)</f>
        <v>0</v>
      </c>
      <c r="J53" s="29">
        <f t="shared" ca="1" si="1"/>
        <v>0</v>
      </c>
    </row>
    <row r="54" spans="1:10">
      <c r="A54" s="14">
        <v>2408</v>
      </c>
      <c r="B54" s="1" t="s">
        <v>44</v>
      </c>
      <c r="C54" s="6">
        <v>-100</v>
      </c>
      <c r="D54" s="27">
        <f ca="1">SUMIF(Registro!$A$2:$I$232,HOJA!$A54,Registro!D$2)</f>
        <v>0</v>
      </c>
      <c r="E54" s="27">
        <f ca="1">SUMIF(Registro!$A$2:$I$232,HOJA!$A54,Registro!E$2)</f>
        <v>0</v>
      </c>
      <c r="F54" s="28">
        <f ca="1">SUMIF(Registro!$A$2:$I$232,HOJA!$A54,Registro!F$2)</f>
        <v>100</v>
      </c>
      <c r="G54" s="28">
        <f ca="1">SUMIF(Registro!$A$2:$I$232,HOJA!$A54,Registro!G$2)</f>
        <v>0</v>
      </c>
      <c r="H54" s="27">
        <f ca="1">SUMIF(Registro!$A$2:$I$232,HOJA!$A54,Registro!H$2)</f>
        <v>0</v>
      </c>
      <c r="I54" s="27">
        <f ca="1">SUMIF(Registro!$A$2:$I$232,HOJA!$A54,Registro!I$2)</f>
        <v>0</v>
      </c>
      <c r="J54" s="29">
        <f t="shared" ca="1" si="1"/>
        <v>0</v>
      </c>
    </row>
    <row r="55" spans="1:10">
      <c r="A55" s="2">
        <v>25</v>
      </c>
      <c r="B55" s="3" t="s">
        <v>45</v>
      </c>
      <c r="C55" s="7">
        <f>+C56</f>
        <v>-6000</v>
      </c>
      <c r="D55" s="7">
        <f t="shared" ref="D55:J55" ca="1" si="15">+D56</f>
        <v>0</v>
      </c>
      <c r="E55" s="7">
        <f t="shared" ca="1" si="15"/>
        <v>0</v>
      </c>
      <c r="F55" s="7">
        <f t="shared" ca="1" si="15"/>
        <v>6000</v>
      </c>
      <c r="G55" s="7">
        <f t="shared" ca="1" si="15"/>
        <v>0</v>
      </c>
      <c r="H55" s="7">
        <f t="shared" ca="1" si="15"/>
        <v>0</v>
      </c>
      <c r="I55" s="7">
        <f t="shared" ca="1" si="15"/>
        <v>0</v>
      </c>
      <c r="J55" s="7">
        <f t="shared" ca="1" si="15"/>
        <v>0</v>
      </c>
    </row>
    <row r="56" spans="1:10">
      <c r="A56" s="14">
        <v>250505</v>
      </c>
      <c r="B56" s="1" t="s">
        <v>122</v>
      </c>
      <c r="C56" s="6">
        <v>-6000</v>
      </c>
      <c r="D56" s="27">
        <f ca="1">SUMIF(Registro!$A$2:$I$232,HOJA!$A56,Registro!D$2)</f>
        <v>0</v>
      </c>
      <c r="E56" s="27">
        <f ca="1">SUMIF(Registro!$A$2:$I$232,HOJA!$A56,Registro!E$2)</f>
        <v>0</v>
      </c>
      <c r="F56" s="28">
        <f ca="1">SUMIF(Registro!$A$2:$I$232,HOJA!$A56,Registro!F$2)</f>
        <v>6000</v>
      </c>
      <c r="G56" s="28">
        <f ca="1">SUMIF(Registro!$A$2:$I$232,HOJA!$A56,Registro!G$2)</f>
        <v>0</v>
      </c>
      <c r="H56" s="27">
        <f ca="1">SUMIF(Registro!$A$2:$I$232,HOJA!$A56,Registro!H$2)</f>
        <v>0</v>
      </c>
      <c r="I56" s="27">
        <f ca="1">SUMIF(Registro!$A$2:$I$232,HOJA!$A56,Registro!I$2)</f>
        <v>0</v>
      </c>
      <c r="J56" s="29">
        <f t="shared" ca="1" si="1"/>
        <v>0</v>
      </c>
    </row>
    <row r="57" spans="1:10">
      <c r="A57" s="2">
        <v>26</v>
      </c>
      <c r="B57" s="3" t="s">
        <v>46</v>
      </c>
      <c r="C57" s="7">
        <f>+C58+C59</f>
        <v>-13000</v>
      </c>
      <c r="D57" s="7">
        <f t="shared" ref="D57:J57" ca="1" si="16">+D58+D59</f>
        <v>0</v>
      </c>
      <c r="E57" s="7">
        <f t="shared" ca="1" si="16"/>
        <v>0</v>
      </c>
      <c r="F57" s="7">
        <f t="shared" ca="1" si="16"/>
        <v>13000</v>
      </c>
      <c r="G57" s="7">
        <f t="shared" ca="1" si="16"/>
        <v>0</v>
      </c>
      <c r="H57" s="7">
        <f t="shared" ca="1" si="16"/>
        <v>0</v>
      </c>
      <c r="I57" s="7">
        <f t="shared" ca="1" si="16"/>
        <v>0</v>
      </c>
      <c r="J57" s="7">
        <f t="shared" ca="1" si="16"/>
        <v>0</v>
      </c>
    </row>
    <row r="58" spans="1:10">
      <c r="A58" s="14">
        <v>260520</v>
      </c>
      <c r="B58" s="1" t="s">
        <v>47</v>
      </c>
      <c r="C58" s="6">
        <v>-8000</v>
      </c>
      <c r="D58" s="27">
        <f ca="1">SUMIF(Registro!$A$2:$I$232,HOJA!$A58,Registro!D$2)</f>
        <v>0</v>
      </c>
      <c r="E58" s="27">
        <f ca="1">SUMIF(Registro!$A$2:$I$232,HOJA!$A58,Registro!E$2)</f>
        <v>0</v>
      </c>
      <c r="F58" s="28">
        <f ca="1">SUMIF(Registro!$A$2:$I$232,HOJA!$A58,Registro!F$2)</f>
        <v>8000</v>
      </c>
      <c r="G58" s="28">
        <f ca="1">SUMIF(Registro!$A$2:$I$232,HOJA!$A58,Registro!G$2)</f>
        <v>0</v>
      </c>
      <c r="H58" s="27">
        <f ca="1">SUMIF(Registro!$A$2:$I$232,HOJA!$A58,Registro!H$2)</f>
        <v>0</v>
      </c>
      <c r="I58" s="27">
        <f ca="1">SUMIF(Registro!$A$2:$I$232,HOJA!$A58,Registro!I$2)</f>
        <v>0</v>
      </c>
      <c r="J58" s="29">
        <f t="shared" ca="1" si="1"/>
        <v>0</v>
      </c>
    </row>
    <row r="59" spans="1:10">
      <c r="A59" s="14">
        <v>261015</v>
      </c>
      <c r="B59" s="1" t="s">
        <v>121</v>
      </c>
      <c r="C59" s="6">
        <v>-5000</v>
      </c>
      <c r="D59" s="27">
        <f ca="1">SUMIF(Registro!$A$2:$I$232,HOJA!$A59,Registro!D$2)</f>
        <v>0</v>
      </c>
      <c r="E59" s="27">
        <f ca="1">SUMIF(Registro!$A$2:$I$232,HOJA!$A59,Registro!E$2)</f>
        <v>0</v>
      </c>
      <c r="F59" s="28">
        <f ca="1">SUMIF(Registro!$A$2:$I$232,HOJA!$A59,Registro!F$2)</f>
        <v>5000</v>
      </c>
      <c r="G59" s="28">
        <f ca="1">SUMIF(Registro!$A$2:$I$232,HOJA!$A59,Registro!G$2)</f>
        <v>0</v>
      </c>
      <c r="H59" s="27">
        <f ca="1">SUMIF(Registro!$A$2:$I$232,HOJA!$A59,Registro!H$2)</f>
        <v>0</v>
      </c>
      <c r="I59" s="27">
        <f ca="1">SUMIF(Registro!$A$2:$I$232,HOJA!$A59,Registro!I$2)</f>
        <v>0</v>
      </c>
      <c r="J59" s="29">
        <f t="shared" ca="1" si="1"/>
        <v>0</v>
      </c>
    </row>
    <row r="60" spans="1:10">
      <c r="A60" s="2">
        <v>27</v>
      </c>
      <c r="B60" s="3" t="s">
        <v>25</v>
      </c>
      <c r="C60" s="7">
        <f>+C61</f>
        <v>-2000</v>
      </c>
      <c r="D60" s="7">
        <f t="shared" ref="D60:J60" ca="1" si="17">+D61</f>
        <v>0</v>
      </c>
      <c r="E60" s="7">
        <f t="shared" ca="1" si="17"/>
        <v>0</v>
      </c>
      <c r="F60" s="7">
        <f t="shared" ca="1" si="17"/>
        <v>0</v>
      </c>
      <c r="G60" s="7">
        <f t="shared" ca="1" si="17"/>
        <v>0</v>
      </c>
      <c r="H60" s="7">
        <f t="shared" ca="1" si="17"/>
        <v>2000</v>
      </c>
      <c r="I60" s="7">
        <f t="shared" ca="1" si="17"/>
        <v>0</v>
      </c>
      <c r="J60" s="7">
        <f t="shared" ca="1" si="17"/>
        <v>0</v>
      </c>
    </row>
    <row r="61" spans="1:10">
      <c r="A61" s="14">
        <v>270595</v>
      </c>
      <c r="B61" s="1" t="s">
        <v>110</v>
      </c>
      <c r="C61" s="6">
        <v>-2000</v>
      </c>
      <c r="D61" s="27">
        <f ca="1">SUMIF(Registro!$A$2:$I$232,HOJA!$A61,Registro!D$2)</f>
        <v>0</v>
      </c>
      <c r="E61" s="27">
        <f ca="1">SUMIF(Registro!$A$2:$I$232,HOJA!$A61,Registro!E$2)</f>
        <v>0</v>
      </c>
      <c r="F61" s="28">
        <f ca="1">SUMIF(Registro!$A$2:$I$232,HOJA!$A61,Registro!F$2)</f>
        <v>0</v>
      </c>
      <c r="G61" s="28">
        <f ca="1">SUMIF(Registro!$A$2:$I$232,HOJA!$A61,Registro!G$2)</f>
        <v>0</v>
      </c>
      <c r="H61" s="27">
        <f ca="1">SUMIF(Registro!$A$2:$I$232,HOJA!$A61,Registro!H$2)</f>
        <v>2000</v>
      </c>
      <c r="I61" s="27">
        <f ca="1">SUMIF(Registro!$A$2:$I$232,HOJA!$A61,Registro!I$2)</f>
        <v>0</v>
      </c>
      <c r="J61" s="29">
        <f t="shared" ca="1" si="1"/>
        <v>0</v>
      </c>
    </row>
    <row r="62" spans="1:10">
      <c r="A62" s="4"/>
      <c r="B62" s="5" t="s">
        <v>48</v>
      </c>
      <c r="C62" s="8">
        <f>+C43+C46+C48+C51+C55+C57+C60</f>
        <v>-135590</v>
      </c>
      <c r="D62" s="8">
        <f t="shared" ref="D62:J62" ca="1" si="18">+D43+D46+D48+D51+D55+D57+D60</f>
        <v>0</v>
      </c>
      <c r="E62" s="8">
        <f t="shared" ca="1" si="18"/>
        <v>200</v>
      </c>
      <c r="F62" s="8">
        <f t="shared" ca="1" si="18"/>
        <v>133790</v>
      </c>
      <c r="G62" s="8">
        <f t="shared" ca="1" si="18"/>
        <v>0</v>
      </c>
      <c r="H62" s="8">
        <f t="shared" ca="1" si="18"/>
        <v>2000</v>
      </c>
      <c r="I62" s="8">
        <f t="shared" ca="1" si="18"/>
        <v>0</v>
      </c>
      <c r="J62" s="8">
        <f t="shared" ca="1" si="18"/>
        <v>0</v>
      </c>
    </row>
    <row r="63" spans="1:10">
      <c r="A63" s="9"/>
      <c r="B63" s="10" t="s">
        <v>31</v>
      </c>
      <c r="C63" s="11"/>
      <c r="D63" s="27">
        <f ca="1">SUMIF(Registro!$A$2:$I$232,HOJA!$A63,Registro!D$2)</f>
        <v>0</v>
      </c>
      <c r="E63" s="27">
        <f ca="1">SUMIF(Registro!$A$2:$I$232,HOJA!$A63,Registro!E$2)</f>
        <v>0</v>
      </c>
      <c r="F63" s="28">
        <f ca="1">SUMIF(Registro!$A$2:$I$232,HOJA!$A63,Registro!F$2)</f>
        <v>0</v>
      </c>
      <c r="G63" s="28">
        <f ca="1">SUMIF(Registro!$A$2:$I$232,HOJA!$A63,Registro!G$2)</f>
        <v>0</v>
      </c>
      <c r="H63" s="27">
        <f ca="1">SUMIF(Registro!$A$2:$I$232,HOJA!$A63,Registro!H$2)</f>
        <v>0</v>
      </c>
      <c r="I63" s="27">
        <f ca="1">SUMIF(Registro!$A$2:$I$232,HOJA!$A63,Registro!I$2)</f>
        <v>0</v>
      </c>
      <c r="J63" s="29">
        <f t="shared" ca="1" si="1"/>
        <v>0</v>
      </c>
    </row>
    <row r="64" spans="1:10" s="67" customFormat="1">
      <c r="A64" s="84">
        <v>31</v>
      </c>
      <c r="B64" s="85" t="s">
        <v>32</v>
      </c>
      <c r="C64" s="86">
        <v>-32000</v>
      </c>
      <c r="D64" s="86">
        <f t="shared" ref="D64:J64" ca="1" si="19">D65</f>
        <v>0</v>
      </c>
      <c r="E64" s="86">
        <f t="shared" ca="1" si="19"/>
        <v>0</v>
      </c>
      <c r="F64" s="86">
        <f t="shared" ca="1" si="19"/>
        <v>32000</v>
      </c>
      <c r="G64" s="86">
        <f t="shared" ca="1" si="19"/>
        <v>0</v>
      </c>
      <c r="H64" s="86">
        <f t="shared" ca="1" si="19"/>
        <v>0</v>
      </c>
      <c r="I64" s="86">
        <f t="shared" ca="1" si="19"/>
        <v>0</v>
      </c>
      <c r="J64" s="86">
        <f t="shared" ca="1" si="19"/>
        <v>0</v>
      </c>
    </row>
    <row r="65" spans="1:10" s="67" customFormat="1">
      <c r="A65" s="67">
        <v>310505</v>
      </c>
      <c r="B65" s="1" t="s">
        <v>170</v>
      </c>
      <c r="C65" s="6">
        <v>-32000</v>
      </c>
      <c r="D65" s="27">
        <f ca="1">SUMIF(Registro!$A$2:$I$232,HOJA!$A65,Registro!D$2)</f>
        <v>0</v>
      </c>
      <c r="E65" s="27">
        <f ca="1">SUMIF(Registro!$A$2:$I$232,HOJA!$A65,Registro!E$2)</f>
        <v>0</v>
      </c>
      <c r="F65" s="28">
        <f ca="1">SUMIF(Registro!$A$2:$I$232,HOJA!$A65,Registro!F$2)</f>
        <v>32000</v>
      </c>
      <c r="G65" s="28">
        <f ca="1">SUMIF(Registro!$A$2:$I$232,HOJA!$A65,Registro!G$2)</f>
        <v>0</v>
      </c>
      <c r="H65" s="27">
        <f ca="1">SUMIF(Registro!$A$2:$I$232,HOJA!$A65,Registro!H$2)</f>
        <v>0</v>
      </c>
      <c r="I65" s="27">
        <f ca="1">SUMIF(Registro!$A$2:$I$232,HOJA!$A65,Registro!I$2)</f>
        <v>0</v>
      </c>
      <c r="J65" s="29">
        <f ca="1">C65+D65-E65+F65-G65+H65-I65</f>
        <v>0</v>
      </c>
    </row>
    <row r="66" spans="1:10" s="67" customFormat="1">
      <c r="A66" s="84">
        <v>33</v>
      </c>
      <c r="B66" s="85" t="s">
        <v>33</v>
      </c>
      <c r="C66" s="86">
        <f>C67</f>
        <v>-1522</v>
      </c>
      <c r="D66" s="86">
        <f t="shared" ref="D66:J66" ca="1" si="20">D67</f>
        <v>0</v>
      </c>
      <c r="E66" s="86">
        <f t="shared" ca="1" si="20"/>
        <v>0</v>
      </c>
      <c r="F66" s="86">
        <f t="shared" ca="1" si="20"/>
        <v>1522</v>
      </c>
      <c r="G66" s="86">
        <f t="shared" ca="1" si="20"/>
        <v>0</v>
      </c>
      <c r="H66" s="86">
        <f t="shared" ca="1" si="20"/>
        <v>0</v>
      </c>
      <c r="I66" s="86">
        <f t="shared" ca="1" si="20"/>
        <v>0</v>
      </c>
      <c r="J66" s="86">
        <f t="shared" ca="1" si="20"/>
        <v>0</v>
      </c>
    </row>
    <row r="67" spans="1:10" s="67" customFormat="1">
      <c r="A67" s="67">
        <v>330505</v>
      </c>
      <c r="B67" s="1" t="s">
        <v>133</v>
      </c>
      <c r="C67" s="6">
        <v>-1522</v>
      </c>
      <c r="D67" s="27">
        <f ca="1">SUMIF(Registro!$A$2:$I$232,HOJA!$A67,Registro!D$2)</f>
        <v>0</v>
      </c>
      <c r="E67" s="27">
        <f ca="1">SUMIF(Registro!$A$2:$I$232,HOJA!$A67,Registro!E$2)</f>
        <v>0</v>
      </c>
      <c r="F67" s="28">
        <f ca="1">SUMIF(Registro!$A$2:$I$232,HOJA!$A67,Registro!F$2)</f>
        <v>1522</v>
      </c>
      <c r="G67" s="28">
        <f ca="1">SUMIF(Registro!$A$2:$I$232,HOJA!$A67,Registro!G$2)</f>
        <v>0</v>
      </c>
      <c r="H67" s="27">
        <f ca="1">SUMIF(Registro!$A$2:$I$232,HOJA!$A67,Registro!H$2)</f>
        <v>0</v>
      </c>
      <c r="I67" s="27">
        <f ca="1">SUMIF(Registro!$A$2:$I$232,HOJA!$A67,Registro!I$2)</f>
        <v>0</v>
      </c>
      <c r="J67" s="29">
        <f ca="1">C67+D67-E67+F67-G67+H67-I67</f>
        <v>0</v>
      </c>
    </row>
    <row r="68" spans="1:10" s="67" customFormat="1">
      <c r="A68" s="84">
        <v>36</v>
      </c>
      <c r="B68" s="85" t="s">
        <v>34</v>
      </c>
      <c r="C68" s="86">
        <f>C69</f>
        <v>-10098</v>
      </c>
      <c r="D68" s="86">
        <f t="shared" ref="D68:J68" ca="1" si="21">D69</f>
        <v>0</v>
      </c>
      <c r="E68" s="86">
        <f t="shared" ca="1" si="21"/>
        <v>0</v>
      </c>
      <c r="F68" s="86">
        <f t="shared" ca="1" si="21"/>
        <v>10098</v>
      </c>
      <c r="G68" s="86">
        <f t="shared" ca="1" si="21"/>
        <v>0</v>
      </c>
      <c r="H68" s="86">
        <f t="shared" ca="1" si="21"/>
        <v>0</v>
      </c>
      <c r="I68" s="86">
        <f t="shared" ca="1" si="21"/>
        <v>0</v>
      </c>
      <c r="J68" s="86">
        <f t="shared" ca="1" si="21"/>
        <v>0</v>
      </c>
    </row>
    <row r="69" spans="1:10">
      <c r="A69" s="67">
        <v>360505</v>
      </c>
      <c r="B69" s="1" t="s">
        <v>34</v>
      </c>
      <c r="C69" s="6">
        <v>-10098</v>
      </c>
      <c r="D69" s="27">
        <f ca="1">SUMIF(Registro!$A$2:$I$232,HOJA!$A69,Registro!D$2)</f>
        <v>0</v>
      </c>
      <c r="E69" s="27">
        <f ca="1">SUMIF(Registro!$A$2:$I$232,HOJA!$A69,Registro!E$2)</f>
        <v>0</v>
      </c>
      <c r="F69" s="28">
        <f ca="1">SUMIF(Registro!$A$2:$I$232,HOJA!$A69,Registro!F$2)</f>
        <v>10098</v>
      </c>
      <c r="G69" s="28">
        <f ca="1">SUMIF(Registro!$A$2:$I$232,HOJA!$A69,Registro!G$2)</f>
        <v>0</v>
      </c>
      <c r="H69" s="27">
        <f ca="1">SUMIF(Registro!$A$2:$I$232,HOJA!$A69,Registro!H$2)</f>
        <v>0</v>
      </c>
      <c r="I69" s="27">
        <f ca="1">SUMIF(Registro!$A$2:$I$232,HOJA!$A69,Registro!I$2)</f>
        <v>0</v>
      </c>
      <c r="J69" s="29">
        <f ca="1">C69+D69-E69+F69-G69+H69-I69</f>
        <v>0</v>
      </c>
    </row>
    <row r="70" spans="1:10">
      <c r="A70" s="84">
        <v>37</v>
      </c>
      <c r="B70" s="85" t="s">
        <v>35</v>
      </c>
      <c r="C70" s="86">
        <f>C71</f>
        <v>-7690</v>
      </c>
      <c r="D70" s="86">
        <f t="shared" ref="D70:J70" ca="1" si="22">D71</f>
        <v>0</v>
      </c>
      <c r="E70" s="86">
        <f t="shared" ca="1" si="22"/>
        <v>0</v>
      </c>
      <c r="F70" s="86">
        <f t="shared" ca="1" si="22"/>
        <v>7690</v>
      </c>
      <c r="G70" s="86">
        <f t="shared" ca="1" si="22"/>
        <v>0</v>
      </c>
      <c r="H70" s="86">
        <f t="shared" ca="1" si="22"/>
        <v>0</v>
      </c>
      <c r="I70" s="86">
        <f t="shared" ca="1" si="22"/>
        <v>0</v>
      </c>
      <c r="J70" s="86">
        <f t="shared" ca="1" si="22"/>
        <v>0</v>
      </c>
    </row>
    <row r="71" spans="1:10">
      <c r="A71" s="67">
        <v>370505</v>
      </c>
      <c r="B71" s="1" t="s">
        <v>1836</v>
      </c>
      <c r="C71" s="6">
        <v>-7690</v>
      </c>
      <c r="D71" s="27">
        <f ca="1">SUMIF(Registro!$A$2:$I$232,HOJA!$A71,Registro!D$2)</f>
        <v>0</v>
      </c>
      <c r="E71" s="27">
        <f ca="1">SUMIF(Registro!$A$2:$I$232,HOJA!$A71,Registro!E$2)</f>
        <v>0</v>
      </c>
      <c r="F71" s="28">
        <f ca="1">SUMIF(Registro!$A$2:$I$232,HOJA!$A71,Registro!F$2)</f>
        <v>7690</v>
      </c>
      <c r="G71" s="28">
        <f ca="1">SUMIF(Registro!$A$2:$I$232,HOJA!$A71,Registro!G$2)</f>
        <v>0</v>
      </c>
      <c r="H71" s="27">
        <f ca="1">SUMIF(Registro!$A$2:$I$232,HOJA!$A71,Registro!H$2)</f>
        <v>0</v>
      </c>
      <c r="I71" s="27">
        <f ca="1">SUMIF(Registro!$A$2:$I$232,HOJA!$A71,Registro!I$2)</f>
        <v>0</v>
      </c>
      <c r="J71" s="29">
        <f ca="1">C71+D71-E71+F71-G71+H71-I71</f>
        <v>0</v>
      </c>
    </row>
    <row r="72" spans="1:10">
      <c r="A72" s="84">
        <v>38</v>
      </c>
      <c r="B72" s="85" t="s">
        <v>36</v>
      </c>
      <c r="C72" s="86">
        <f>C73</f>
        <v>-38000</v>
      </c>
      <c r="D72" s="86">
        <f t="shared" ref="D72:J72" ca="1" si="23">D73</f>
        <v>0</v>
      </c>
      <c r="E72" s="86">
        <f t="shared" ca="1" si="23"/>
        <v>0</v>
      </c>
      <c r="F72" s="86">
        <f t="shared" ca="1" si="23"/>
        <v>0</v>
      </c>
      <c r="G72" s="86">
        <f t="shared" ca="1" si="23"/>
        <v>0</v>
      </c>
      <c r="H72" s="86">
        <f t="shared" ca="1" si="23"/>
        <v>38000</v>
      </c>
      <c r="I72" s="86">
        <f t="shared" ca="1" si="23"/>
        <v>0</v>
      </c>
      <c r="J72" s="86">
        <f t="shared" ca="1" si="23"/>
        <v>0</v>
      </c>
    </row>
    <row r="73" spans="1:10">
      <c r="A73" s="67">
        <v>381008</v>
      </c>
      <c r="B73" s="1" t="s">
        <v>21</v>
      </c>
      <c r="C73" s="6">
        <v>-38000</v>
      </c>
      <c r="D73" s="27">
        <f ca="1">SUMIF(Registro!$A$2:$I$232,HOJA!$A73,Registro!D$2)</f>
        <v>0</v>
      </c>
      <c r="E73" s="27">
        <f ca="1">SUMIF(Registro!$A$2:$I$232,HOJA!$A73,Registro!E$2)</f>
        <v>0</v>
      </c>
      <c r="F73" s="28">
        <f ca="1">SUMIF(Registro!$A$2:$I$232,HOJA!$A73,Registro!F$2)</f>
        <v>0</v>
      </c>
      <c r="G73" s="28">
        <f ca="1">SUMIF(Registro!$A$2:$I$232,HOJA!$A73,Registro!G$2)</f>
        <v>0</v>
      </c>
      <c r="H73" s="27">
        <f ca="1">SUMIF(Registro!$A$2:$I$232,HOJA!$A73,Registro!H$2)</f>
        <v>38000</v>
      </c>
      <c r="I73" s="27">
        <f ca="1">SUMIF(Registro!$A$2:$I$232,HOJA!$A73,Registro!I$2)</f>
        <v>0</v>
      </c>
      <c r="J73" s="29">
        <f ca="1">C73+D73-E73+F73-G73+H73-I73</f>
        <v>0</v>
      </c>
    </row>
    <row r="74" spans="1:10">
      <c r="A74" s="4"/>
      <c r="B74" s="5" t="s">
        <v>52</v>
      </c>
      <c r="C74" s="8">
        <f>C64+C66+C68+C70+C72</f>
        <v>-89310</v>
      </c>
      <c r="D74" s="8">
        <f t="shared" ref="D74:J74" ca="1" si="24">D64+D66+D68+D70+D72</f>
        <v>0</v>
      </c>
      <c r="E74" s="8">
        <f t="shared" ca="1" si="24"/>
        <v>0</v>
      </c>
      <c r="F74" s="8">
        <f t="shared" ca="1" si="24"/>
        <v>51310</v>
      </c>
      <c r="G74" s="8">
        <f t="shared" ca="1" si="24"/>
        <v>0</v>
      </c>
      <c r="H74" s="8">
        <f t="shared" ca="1" si="24"/>
        <v>38000</v>
      </c>
      <c r="I74" s="8">
        <f t="shared" ca="1" si="24"/>
        <v>0</v>
      </c>
      <c r="J74" s="8">
        <f t="shared" ca="1" si="24"/>
        <v>0</v>
      </c>
    </row>
    <row r="75" spans="1:10">
      <c r="A75" s="4"/>
      <c r="B75" s="5" t="s">
        <v>53</v>
      </c>
      <c r="C75" s="8">
        <f>+C62+C74</f>
        <v>-224900</v>
      </c>
      <c r="D75" s="8">
        <f t="shared" ref="D75:J75" ca="1" si="25">+D62+D74</f>
        <v>0</v>
      </c>
      <c r="E75" s="8">
        <f t="shared" ca="1" si="25"/>
        <v>200</v>
      </c>
      <c r="F75" s="8">
        <f t="shared" ca="1" si="25"/>
        <v>185100</v>
      </c>
      <c r="G75" s="8">
        <f t="shared" ca="1" si="25"/>
        <v>0</v>
      </c>
      <c r="H75" s="8">
        <f t="shared" ca="1" si="25"/>
        <v>40000</v>
      </c>
      <c r="I75" s="8">
        <f t="shared" ca="1" si="25"/>
        <v>0</v>
      </c>
      <c r="J75" s="8">
        <f t="shared" ca="1" si="25"/>
        <v>0</v>
      </c>
    </row>
    <row r="76" spans="1:10">
      <c r="A76" s="55">
        <v>10</v>
      </c>
      <c r="B76" s="51" t="s">
        <v>135</v>
      </c>
      <c r="C76" s="13"/>
      <c r="D76" s="27">
        <f ca="1">SUMIF(Registro!$A$2:$I$232,HOJA!$A76,Registro!D$2)</f>
        <v>0</v>
      </c>
      <c r="E76" s="27">
        <f ca="1">SUMIF(Registro!$A$2:$I$232,HOJA!$A76,Registro!E$2)</f>
        <v>0</v>
      </c>
      <c r="F76" s="28">
        <f ca="1">SUMIF(Registro!$A$2:$I$232,HOJA!$A76,Registro!F$2)</f>
        <v>4500</v>
      </c>
      <c r="G76" s="28">
        <f ca="1">SUMIF(Registro!$A$2:$I$232,HOJA!$A76,Registro!G$2)</f>
        <v>0</v>
      </c>
      <c r="H76" s="27">
        <f ca="1">SUMIF(Registro!$A$2:$I$232,HOJA!$A76,Registro!H$2)</f>
        <v>0</v>
      </c>
      <c r="I76" s="27">
        <f ca="1">SUMIF(Registro!$A$2:$I$232,HOJA!$A76,Registro!I$2)</f>
        <v>0</v>
      </c>
      <c r="J76" s="30">
        <f ca="1">C76+D76-E76+F76-G76+H76-I76</f>
        <v>4500</v>
      </c>
    </row>
    <row r="77" spans="1:10" ht="30">
      <c r="A77" s="55">
        <v>20</v>
      </c>
      <c r="B77" s="51" t="s">
        <v>136</v>
      </c>
      <c r="C77" s="13"/>
      <c r="D77" s="27">
        <f ca="1">SUMIF(Registro!$A$2:$I$232,HOJA!$A77,Registro!D$2)</f>
        <v>0</v>
      </c>
      <c r="E77" s="27">
        <f ca="1">SUMIF(Registro!$A$2:$I$232,HOJA!$A77,Registro!E$2)</f>
        <v>0</v>
      </c>
      <c r="F77" s="28">
        <f ca="1">SUMIF(Registro!$A$2:$I$232,HOJA!$A77,Registro!F$2)</f>
        <v>30050</v>
      </c>
      <c r="G77" s="28">
        <f ca="1">SUMIF(Registro!$A$2:$I$232,HOJA!$A77,Registro!G$2)</f>
        <v>0</v>
      </c>
      <c r="H77" s="27">
        <f ca="1">SUMIF(Registro!$A$2:$I$232,HOJA!$A77,Registro!H$2)</f>
        <v>0</v>
      </c>
      <c r="I77" s="27">
        <f ca="1">SUMIF(Registro!$A$2:$I$232,HOJA!$A77,Registro!I$2)</f>
        <v>0</v>
      </c>
      <c r="J77" s="30">
        <f t="shared" ref="J77:J121" ca="1" si="26">C77+D77-E77+F77-G77+H77-I77</f>
        <v>30050</v>
      </c>
    </row>
    <row r="78" spans="1:10">
      <c r="A78" s="55">
        <v>30</v>
      </c>
      <c r="B78" s="51" t="s">
        <v>137</v>
      </c>
      <c r="C78" s="13"/>
      <c r="D78" s="27">
        <f ca="1">SUMIF(Registro!$A$2:$I$232,HOJA!$A78,Registro!D$2)</f>
        <v>0</v>
      </c>
      <c r="E78" s="27">
        <f ca="1">SUMIF(Registro!$A$2:$I$232,HOJA!$A78,Registro!E$2)</f>
        <v>0</v>
      </c>
      <c r="F78" s="28">
        <f ca="1">SUMIF(Registro!$A$2:$I$232,HOJA!$A78,Registro!F$2)</f>
        <v>28000</v>
      </c>
      <c r="G78" s="28">
        <f ca="1">SUMIF(Registro!$A$2:$I$232,HOJA!$A78,Registro!G$2)</f>
        <v>0</v>
      </c>
      <c r="H78" s="27">
        <f ca="1">SUMIF(Registro!$A$2:$I$232,HOJA!$A78,Registro!H$2)</f>
        <v>0</v>
      </c>
      <c r="I78" s="27">
        <f ca="1">SUMIF(Registro!$A$2:$I$232,HOJA!$A78,Registro!I$2)</f>
        <v>1600</v>
      </c>
      <c r="J78" s="30">
        <f t="shared" ca="1" si="26"/>
        <v>26400</v>
      </c>
    </row>
    <row r="79" spans="1:10">
      <c r="A79" s="55">
        <v>40</v>
      </c>
      <c r="B79" s="51" t="s">
        <v>138</v>
      </c>
      <c r="C79" s="13"/>
      <c r="D79" s="27">
        <f ca="1">SUMIF(Registro!$A$2:$I$232,HOJA!$A79,Registro!D$2)</f>
        <v>0</v>
      </c>
      <c r="E79" s="27">
        <f ca="1">SUMIF(Registro!$A$2:$I$232,HOJA!$A79,Registro!E$2)</f>
        <v>0</v>
      </c>
      <c r="F79" s="28">
        <f ca="1">SUMIF(Registro!$A$2:$I$232,HOJA!$A79,Registro!F$2)</f>
        <v>0</v>
      </c>
      <c r="G79" s="28">
        <f ca="1">SUMIF(Registro!$A$2:$I$232,HOJA!$A79,Registro!G$2)</f>
        <v>0</v>
      </c>
      <c r="H79" s="27">
        <f ca="1">SUMIF(Registro!$A$2:$I$232,HOJA!$A79,Registro!H$2)</f>
        <v>0</v>
      </c>
      <c r="I79" s="27">
        <f ca="1">SUMIF(Registro!$A$2:$I$232,HOJA!$A79,Registro!I$2)</f>
        <v>0</v>
      </c>
      <c r="J79" s="30">
        <f t="shared" ca="1" si="26"/>
        <v>0</v>
      </c>
    </row>
    <row r="80" spans="1:10">
      <c r="A80" s="55">
        <v>50</v>
      </c>
      <c r="B80" s="51" t="s">
        <v>139</v>
      </c>
      <c r="C80" s="13"/>
      <c r="D80" s="27">
        <f ca="1">SUMIF(Registro!$A$2:$I$232,HOJA!$A80,Registro!D$2)</f>
        <v>0</v>
      </c>
      <c r="E80" s="27">
        <f ca="1">SUMIF(Registro!$A$2:$I$232,HOJA!$A80,Registro!E$2)</f>
        <v>0</v>
      </c>
      <c r="F80" s="28">
        <f ca="1">SUMIF(Registro!$A$2:$I$232,HOJA!$A80,Registro!F$2)</f>
        <v>8000</v>
      </c>
      <c r="G80" s="28">
        <f ca="1">SUMIF(Registro!$A$2:$I$232,HOJA!$A80,Registro!G$2)</f>
        <v>0</v>
      </c>
      <c r="H80" s="27">
        <f ca="1">SUMIF(Registro!$A$2:$I$232,HOJA!$A80,Registro!H$2)</f>
        <v>0</v>
      </c>
      <c r="I80" s="27">
        <f ca="1">SUMIF(Registro!$A$2:$I$232,HOJA!$A80,Registro!I$2)</f>
        <v>0</v>
      </c>
      <c r="J80" s="30">
        <f t="shared" ca="1" si="26"/>
        <v>8000</v>
      </c>
    </row>
    <row r="81" spans="1:10">
      <c r="A81" s="55">
        <v>60</v>
      </c>
      <c r="B81" s="51" t="s">
        <v>140</v>
      </c>
      <c r="C81" s="13"/>
      <c r="D81" s="27">
        <f ca="1">SUMIF(Registro!$A$2:$I$232,HOJA!$A81,Registro!D$2)</f>
        <v>0</v>
      </c>
      <c r="E81" s="27">
        <f ca="1">SUMIF(Registro!$A$2:$I$232,HOJA!$A81,Registro!E$2)</f>
        <v>0</v>
      </c>
      <c r="F81" s="28">
        <f ca="1">SUMIF(Registro!$A$2:$I$232,HOJA!$A81,Registro!F$2)</f>
        <v>14400</v>
      </c>
      <c r="G81" s="28">
        <f ca="1">SUMIF(Registro!$A$2:$I$232,HOJA!$A81,Registro!G$2)</f>
        <v>0</v>
      </c>
      <c r="H81" s="27">
        <f ca="1">SUMIF(Registro!$A$2:$I$232,HOJA!$A81,Registro!H$2)</f>
        <v>0</v>
      </c>
      <c r="I81" s="27">
        <f ca="1">SUMIF(Registro!$A$2:$I$232,HOJA!$A81,Registro!I$2)</f>
        <v>0</v>
      </c>
      <c r="J81" s="30">
        <f t="shared" ca="1" si="26"/>
        <v>14400</v>
      </c>
    </row>
    <row r="82" spans="1:10">
      <c r="A82" s="55">
        <v>70</v>
      </c>
      <c r="B82" s="51" t="s">
        <v>141</v>
      </c>
      <c r="C82" s="13"/>
      <c r="D82" s="27">
        <f ca="1">SUMIF(Registro!$A$2:$I$232,HOJA!$A82,Registro!D$2)</f>
        <v>0</v>
      </c>
      <c r="E82" s="27">
        <f ca="1">SUMIF(Registro!$A$2:$I$232,HOJA!$A82,Registro!E$2)</f>
        <v>0</v>
      </c>
      <c r="F82" s="28">
        <f ca="1">SUMIF(Registro!$A$2:$I$232,HOJA!$A82,Registro!F$2)</f>
        <v>0</v>
      </c>
      <c r="G82" s="28">
        <f ca="1">SUMIF(Registro!$A$2:$I$232,HOJA!$A82,Registro!G$2)</f>
        <v>0</v>
      </c>
      <c r="H82" s="27">
        <f ca="1">SUMIF(Registro!$A$2:$I$232,HOJA!$A82,Registro!H$2)</f>
        <v>0</v>
      </c>
      <c r="I82" s="27">
        <f ca="1">SUMIF(Registro!$A$2:$I$232,HOJA!$A82,Registro!I$2)</f>
        <v>0</v>
      </c>
      <c r="J82" s="30">
        <f t="shared" ca="1" si="26"/>
        <v>0</v>
      </c>
    </row>
    <row r="83" spans="1:10" ht="30">
      <c r="A83" s="55">
        <v>80</v>
      </c>
      <c r="B83" s="51" t="s">
        <v>142</v>
      </c>
      <c r="C83" s="13"/>
      <c r="D83" s="27">
        <f ca="1">SUMIF(Registro!$A$2:$I$232,HOJA!$A83,Registro!D$2)</f>
        <v>0</v>
      </c>
      <c r="E83" s="27">
        <f ca="1">SUMIF(Registro!$A$2:$I$232,HOJA!$A83,Registro!E$2)</f>
        <v>0</v>
      </c>
      <c r="F83" s="28">
        <f ca="1">SUMIF(Registro!$A$2:$I$232,HOJA!$A83,Registro!F$2)</f>
        <v>0</v>
      </c>
      <c r="G83" s="28">
        <f ca="1">SUMIF(Registro!$A$2:$I$232,HOJA!$A83,Registro!G$2)</f>
        <v>0</v>
      </c>
      <c r="H83" s="27">
        <f ca="1">SUMIF(Registro!$A$2:$I$232,HOJA!$A83,Registro!H$2)</f>
        <v>0</v>
      </c>
      <c r="I83" s="27">
        <f ca="1">SUMIF(Registro!$A$2:$I$232,HOJA!$A83,Registro!I$2)</f>
        <v>0</v>
      </c>
      <c r="J83" s="30">
        <f t="shared" ca="1" si="26"/>
        <v>0</v>
      </c>
    </row>
    <row r="84" spans="1:10">
      <c r="A84" s="55">
        <v>100</v>
      </c>
      <c r="B84" s="51" t="s">
        <v>143</v>
      </c>
      <c r="C84" s="13"/>
      <c r="D84" s="27">
        <f ca="1">SUMIF(Registro!$A$2:$I$232,HOJA!$A84,Registro!D$2)</f>
        <v>0</v>
      </c>
      <c r="E84" s="27">
        <f ca="1">SUMIF(Registro!$A$2:$I$232,HOJA!$A84,Registro!E$2)</f>
        <v>0</v>
      </c>
      <c r="F84" s="28">
        <f ca="1">SUMIF(Registro!$A$2:$I$232,HOJA!$A84,Registro!F$2)</f>
        <v>0</v>
      </c>
      <c r="G84" s="28">
        <f ca="1">SUMIF(Registro!$A$2:$I$232,HOJA!$A84,Registro!G$2)</f>
        <v>0</v>
      </c>
      <c r="H84" s="27">
        <f ca="1">SUMIF(Registro!$A$2:$I$232,HOJA!$A84,Registro!H$2)</f>
        <v>0</v>
      </c>
      <c r="I84" s="27">
        <f ca="1">SUMIF(Registro!$A$2:$I$232,HOJA!$A84,Registro!I$2)</f>
        <v>0</v>
      </c>
      <c r="J84" s="30">
        <f t="shared" ca="1" si="26"/>
        <v>0</v>
      </c>
    </row>
    <row r="85" spans="1:10">
      <c r="A85" s="55">
        <v>110</v>
      </c>
      <c r="B85" s="51" t="s">
        <v>144</v>
      </c>
      <c r="C85" s="13"/>
      <c r="D85" s="27">
        <f ca="1">SUMIF(Registro!$A$2:$I$232,HOJA!$A85,Registro!D$2)</f>
        <v>0</v>
      </c>
      <c r="E85" s="27">
        <f ca="1">SUMIF(Registro!$A$2:$I$232,HOJA!$A85,Registro!E$2)</f>
        <v>0</v>
      </c>
      <c r="F85" s="28">
        <f ca="1">SUMIF(Registro!$A$2:$I$232,HOJA!$A85,Registro!F$2)</f>
        <v>11000</v>
      </c>
      <c r="G85" s="28">
        <f ca="1">SUMIF(Registro!$A$2:$I$232,HOJA!$A85,Registro!G$2)</f>
        <v>3000</v>
      </c>
      <c r="H85" s="27">
        <f ca="1">SUMIF(Registro!$A$2:$I$232,HOJA!$A85,Registro!H$2)</f>
        <v>2000</v>
      </c>
      <c r="I85" s="27">
        <f ca="1">SUMIF(Registro!$A$2:$I$232,HOJA!$A85,Registro!I$2)</f>
        <v>0</v>
      </c>
      <c r="J85" s="30">
        <f t="shared" ca="1" si="26"/>
        <v>10000</v>
      </c>
    </row>
    <row r="86" spans="1:10">
      <c r="A86" s="55">
        <v>120</v>
      </c>
      <c r="B86" s="51" t="s">
        <v>49</v>
      </c>
      <c r="C86" s="13"/>
      <c r="D86" s="27">
        <f ca="1">SUMIF(Registro!$A$2:$I$232,HOJA!$A86,Registro!D$2)</f>
        <v>0</v>
      </c>
      <c r="E86" s="27">
        <f ca="1">SUMIF(Registro!$A$2:$I$232,HOJA!$A86,Registro!E$2)</f>
        <v>0</v>
      </c>
      <c r="F86" s="28">
        <f ca="1">SUMIF(Registro!$A$2:$I$232,HOJA!$A86,Registro!F$2)</f>
        <v>105000</v>
      </c>
      <c r="G86" s="28">
        <f ca="1">SUMIF(Registro!$A$2:$I$232,HOJA!$A86,Registro!G$2)</f>
        <v>23000</v>
      </c>
      <c r="H86" s="27">
        <f ca="1">SUMIF(Registro!$A$2:$I$232,HOJA!$A86,Registro!H$2)</f>
        <v>5000</v>
      </c>
      <c r="I86" s="27">
        <f ca="1">SUMIF(Registro!$A$2:$I$232,HOJA!$A86,Registro!I$2)</f>
        <v>0</v>
      </c>
      <c r="J86" s="30">
        <f t="shared" ca="1" si="26"/>
        <v>87000</v>
      </c>
    </row>
    <row r="87" spans="1:10">
      <c r="A87" s="55">
        <v>130</v>
      </c>
      <c r="B87" s="51" t="s">
        <v>65</v>
      </c>
      <c r="C87" s="13"/>
      <c r="D87" s="27">
        <f ca="1">SUMIF(Registro!$A$2:$I$232,HOJA!$A87,Registro!D$2)</f>
        <v>0</v>
      </c>
      <c r="E87" s="27">
        <f ca="1">SUMIF(Registro!$A$2:$I$232,HOJA!$A87,Registro!E$2)</f>
        <v>0</v>
      </c>
      <c r="F87" s="28">
        <f ca="1">SUMIF(Registro!$A$2:$I$232,HOJA!$A87,Registro!F$2)</f>
        <v>2000</v>
      </c>
      <c r="G87" s="28">
        <f ca="1">SUMIF(Registro!$A$2:$I$232,HOJA!$A87,Registro!G$2)</f>
        <v>0</v>
      </c>
      <c r="H87" s="27">
        <f ca="1">SUMIF(Registro!$A$2:$I$232,HOJA!$A87,Registro!H$2)</f>
        <v>0</v>
      </c>
      <c r="I87" s="27">
        <f ca="1">SUMIF(Registro!$A$2:$I$232,HOJA!$A87,Registro!I$2)</f>
        <v>0</v>
      </c>
      <c r="J87" s="30">
        <f t="shared" ca="1" si="26"/>
        <v>2000</v>
      </c>
    </row>
    <row r="88" spans="1:10">
      <c r="A88" s="55">
        <v>140</v>
      </c>
      <c r="B88" s="51" t="s">
        <v>145</v>
      </c>
      <c r="C88" s="13"/>
      <c r="D88" s="27">
        <f ca="1">SUMIF(Registro!$A$2:$I$232,HOJA!$A88,Registro!D$2)</f>
        <v>0</v>
      </c>
      <c r="E88" s="27">
        <f ca="1">SUMIF(Registro!$A$2:$I$232,HOJA!$A88,Registro!E$2)</f>
        <v>0</v>
      </c>
      <c r="F88" s="28">
        <f ca="1">SUMIF(Registro!$A$2:$I$232,HOJA!$A88,Registro!F$2)</f>
        <v>3300</v>
      </c>
      <c r="G88" s="28">
        <f ca="1">SUMIF(Registro!$A$2:$I$232,HOJA!$A88,Registro!G$2)</f>
        <v>0</v>
      </c>
      <c r="H88" s="27">
        <f ca="1">SUMIF(Registro!$A$2:$I$232,HOJA!$A88,Registro!H$2)</f>
        <v>7000</v>
      </c>
      <c r="I88" s="27">
        <f ca="1">SUMIF(Registro!$A$2:$I$232,HOJA!$A88,Registro!I$2)</f>
        <v>0</v>
      </c>
      <c r="J88" s="30">
        <f t="shared" ca="1" si="26"/>
        <v>10300</v>
      </c>
    </row>
    <row r="89" spans="1:10" ht="30">
      <c r="A89" s="55">
        <v>150</v>
      </c>
      <c r="B89" s="51" t="s">
        <v>146</v>
      </c>
      <c r="C89" s="13"/>
      <c r="D89" s="27">
        <f ca="1">SUMIF(Registro!$A$2:$I$232,HOJA!$A89,Registro!D$2)</f>
        <v>0</v>
      </c>
      <c r="E89" s="27">
        <f ca="1">SUMIF(Registro!$A$2:$I$232,HOJA!$A89,Registro!E$2)</f>
        <v>0</v>
      </c>
      <c r="F89" s="28">
        <f ca="1">SUMIF(Registro!$A$2:$I$232,HOJA!$A89,Registro!F$2)</f>
        <v>0</v>
      </c>
      <c r="G89" s="28">
        <f ca="1">SUMIF(Registro!$A$2:$I$232,HOJA!$A89,Registro!G$2)</f>
        <v>0</v>
      </c>
      <c r="H89" s="27">
        <f ca="1">SUMIF(Registro!$A$2:$I$232,HOJA!$A89,Registro!H$2)</f>
        <v>0</v>
      </c>
      <c r="I89" s="27">
        <f ca="1">SUMIF(Registro!$A$2:$I$232,HOJA!$A89,Registro!I$2)</f>
        <v>0</v>
      </c>
      <c r="J89" s="30">
        <f t="shared" ca="1" si="26"/>
        <v>0</v>
      </c>
    </row>
    <row r="90" spans="1:10" ht="30">
      <c r="A90" s="55">
        <v>160</v>
      </c>
      <c r="B90" s="51" t="s">
        <v>147</v>
      </c>
      <c r="C90" s="13"/>
      <c r="D90" s="27">
        <f ca="1">SUMIF(Registro!$A$2:$I$232,HOJA!$A90,Registro!D$2)</f>
        <v>0</v>
      </c>
      <c r="E90" s="27">
        <f ca="1">SUMIF(Registro!$A$2:$I$232,HOJA!$A90,Registro!E$2)</f>
        <v>0</v>
      </c>
      <c r="F90" s="28">
        <f ca="1">SUMIF(Registro!$A$2:$I$232,HOJA!$A90,Registro!F$2)</f>
        <v>5150</v>
      </c>
      <c r="G90" s="28">
        <f ca="1">SUMIF(Registro!$A$2:$I$232,HOJA!$A90,Registro!G$2)</f>
        <v>0</v>
      </c>
      <c r="H90" s="27">
        <f ca="1">SUMIF(Registro!$A$2:$I$232,HOJA!$A90,Registro!H$2)</f>
        <v>0</v>
      </c>
      <c r="I90" s="27">
        <f ca="1">SUMIF(Registro!$A$2:$I$232,HOJA!$A90,Registro!I$2)</f>
        <v>0</v>
      </c>
      <c r="J90" s="30">
        <f t="shared" ca="1" si="26"/>
        <v>5150</v>
      </c>
    </row>
    <row r="91" spans="1:10">
      <c r="A91" s="55">
        <v>170</v>
      </c>
      <c r="B91" s="51" t="s">
        <v>148</v>
      </c>
      <c r="C91" s="13"/>
      <c r="D91" s="27">
        <f ca="1">SUMIF(Registro!$A$2:$I$232,HOJA!$A91,Registro!D$2)</f>
        <v>0</v>
      </c>
      <c r="E91" s="27">
        <f ca="1">SUMIF(Registro!$A$2:$I$232,HOJA!$A91,Registro!E$2)</f>
        <v>0</v>
      </c>
      <c r="F91" s="28">
        <f ca="1">SUMIF(Registro!$A$2:$I$232,HOJA!$A91,Registro!F$2)</f>
        <v>4000</v>
      </c>
      <c r="G91" s="28">
        <f ca="1">SUMIF(Registro!$A$2:$I$232,HOJA!$A91,Registro!G$2)</f>
        <v>0</v>
      </c>
      <c r="H91" s="27">
        <f ca="1">SUMIF(Registro!$A$2:$I$232,HOJA!$A91,Registro!H$2)</f>
        <v>0</v>
      </c>
      <c r="I91" s="27">
        <f ca="1">SUMIF(Registro!$A$2:$I$232,HOJA!$A91,Registro!I$2)</f>
        <v>0</v>
      </c>
      <c r="J91" s="30">
        <f t="shared" ca="1" si="26"/>
        <v>4000</v>
      </c>
    </row>
    <row r="92" spans="1:10" ht="30">
      <c r="A92" s="55">
        <v>180</v>
      </c>
      <c r="B92" s="51" t="s">
        <v>149</v>
      </c>
      <c r="C92" s="13"/>
      <c r="D92" s="27">
        <f ca="1">SUMIF(Registro!$A$2:$I$232,HOJA!$A92,Registro!D$2)</f>
        <v>0</v>
      </c>
      <c r="E92" s="27">
        <f ca="1">SUMIF(Registro!$A$2:$I$232,HOJA!$A92,Registro!E$2)</f>
        <v>0</v>
      </c>
      <c r="F92" s="28">
        <f ca="1">SUMIF(Registro!$A$2:$I$232,HOJA!$A92,Registro!F$2)</f>
        <v>5000</v>
      </c>
      <c r="G92" s="28">
        <f ca="1">SUMIF(Registro!$A$2:$I$232,HOJA!$A92,Registro!G$2)</f>
        <v>0</v>
      </c>
      <c r="H92" s="27">
        <f ca="1">SUMIF(Registro!$A$2:$I$232,HOJA!$A92,Registro!H$2)</f>
        <v>0</v>
      </c>
      <c r="I92" s="27">
        <f ca="1">SUMIF(Registro!$A$2:$I$232,HOJA!$A92,Registro!I$2)</f>
        <v>1014.0306122448987</v>
      </c>
      <c r="J92" s="30">
        <f t="shared" ca="1" si="26"/>
        <v>3985.9693877551013</v>
      </c>
    </row>
    <row r="93" spans="1:10">
      <c r="A93" s="55">
        <v>190</v>
      </c>
      <c r="B93" s="51" t="s">
        <v>150</v>
      </c>
      <c r="C93" s="13"/>
      <c r="D93" s="27">
        <f ca="1">SUMIF(Registro!$A$2:$I$232,HOJA!$A93,Registro!D$2)</f>
        <v>0</v>
      </c>
      <c r="E93" s="27">
        <f ca="1">SUMIF(Registro!$A$2:$I$232,HOJA!$A93,Registro!E$2)</f>
        <v>0</v>
      </c>
      <c r="F93" s="28">
        <f ca="1">SUMIF(Registro!$A$2:$I$232,HOJA!$A93,Registro!F$2)</f>
        <v>0</v>
      </c>
      <c r="G93" s="28">
        <f ca="1">SUMIF(Registro!$A$2:$I$232,HOJA!$A93,Registro!G$2)</f>
        <v>0</v>
      </c>
      <c r="H93" s="27">
        <f ca="1">SUMIF(Registro!$A$2:$I$232,HOJA!$A93,Registro!H$2)</f>
        <v>0</v>
      </c>
      <c r="I93" s="27">
        <f ca="1">SUMIF(Registro!$A$2:$I$232,HOJA!$A93,Registro!I$2)</f>
        <v>0</v>
      </c>
      <c r="J93" s="30">
        <f t="shared" ca="1" si="26"/>
        <v>0</v>
      </c>
    </row>
    <row r="94" spans="1:10">
      <c r="A94" s="55">
        <v>200</v>
      </c>
      <c r="B94" s="51" t="s">
        <v>151</v>
      </c>
      <c r="C94" s="13"/>
      <c r="D94" s="27">
        <f ca="1">SUMIF(Registro!$A$2:$I$232,HOJA!$A94,Registro!D$2)</f>
        <v>0</v>
      </c>
      <c r="E94" s="27">
        <f ca="1">SUMIF(Registro!$A$2:$I$232,HOJA!$A94,Registro!E$2)</f>
        <v>0</v>
      </c>
      <c r="F94" s="28">
        <f ca="1">SUMIF(Registro!$A$2:$I$232,HOJA!$A94,Registro!F$2)</f>
        <v>0</v>
      </c>
      <c r="G94" s="28">
        <f ca="1">SUMIF(Registro!$A$2:$I$232,HOJA!$A94,Registro!G$2)</f>
        <v>0</v>
      </c>
      <c r="H94" s="27">
        <f ca="1">SUMIF(Registro!$A$2:$I$232,HOJA!$A94,Registro!H$2)</f>
        <v>0</v>
      </c>
      <c r="I94" s="27">
        <f ca="1">SUMIF(Registro!$A$2:$I$232,HOJA!$A94,Registro!I$2)</f>
        <v>0</v>
      </c>
      <c r="J94" s="30">
        <f t="shared" ca="1" si="26"/>
        <v>0</v>
      </c>
    </row>
    <row r="95" spans="1:10">
      <c r="A95" s="55">
        <v>210</v>
      </c>
      <c r="B95" s="51" t="s">
        <v>152</v>
      </c>
      <c r="C95" s="13"/>
      <c r="D95" s="27">
        <f ca="1">SUMIF(Registro!$A$2:$I$232,HOJA!$A95,Registro!D$2)</f>
        <v>0</v>
      </c>
      <c r="E95" s="27">
        <f ca="1">SUMIF(Registro!$A$2:$I$232,HOJA!$A95,Registro!E$2)</f>
        <v>0</v>
      </c>
      <c r="F95" s="28">
        <f ca="1">SUMIF(Registro!$A$2:$I$232,HOJA!$A95,Registro!F$2)</f>
        <v>0</v>
      </c>
      <c r="G95" s="28">
        <f ca="1">SUMIF(Registro!$A$2:$I$232,HOJA!$A95,Registro!G$2)</f>
        <v>0</v>
      </c>
      <c r="H95" s="27">
        <f ca="1">SUMIF(Registro!$A$2:$I$232,HOJA!$A95,Registro!H$2)</f>
        <v>0</v>
      </c>
      <c r="I95" s="27">
        <f ca="1">SUMIF(Registro!$A$2:$I$232,HOJA!$A95,Registro!I$2)</f>
        <v>0</v>
      </c>
      <c r="J95" s="30">
        <f t="shared" ca="1" si="26"/>
        <v>0</v>
      </c>
    </row>
    <row r="96" spans="1:10">
      <c r="A96" s="55">
        <v>220</v>
      </c>
      <c r="B96" s="51" t="s">
        <v>153</v>
      </c>
      <c r="C96" s="13"/>
      <c r="D96" s="27">
        <f ca="1">SUMIF(Registro!$A$2:$I$232,HOJA!$A96,Registro!D$2)</f>
        <v>0</v>
      </c>
      <c r="E96" s="27">
        <f ca="1">SUMIF(Registro!$A$2:$I$232,HOJA!$A96,Registro!E$2)</f>
        <v>0</v>
      </c>
      <c r="F96" s="28">
        <f ca="1">SUMIF(Registro!$A$2:$I$232,HOJA!$A96,Registro!F$2)</f>
        <v>17000</v>
      </c>
      <c r="G96" s="28">
        <f ca="1">SUMIF(Registro!$A$2:$I$232,HOJA!$A96,Registro!G$2)</f>
        <v>0</v>
      </c>
      <c r="H96" s="27">
        <f ca="1">SUMIF(Registro!$A$2:$I$232,HOJA!$A96,Registro!H$2)</f>
        <v>0</v>
      </c>
      <c r="I96" s="27">
        <f ca="1">SUMIF(Registro!$A$2:$I$232,HOJA!$A96,Registro!I$2)</f>
        <v>0</v>
      </c>
      <c r="J96" s="30">
        <f t="shared" ca="1" si="26"/>
        <v>17000</v>
      </c>
    </row>
    <row r="97" spans="1:10">
      <c r="A97" s="55">
        <v>230</v>
      </c>
      <c r="B97" s="51" t="s">
        <v>154</v>
      </c>
      <c r="C97" s="13"/>
      <c r="D97" s="27">
        <f ca="1">SUMIF(Registro!$A$2:$I$232,HOJA!$A97,Registro!D$2)</f>
        <v>0</v>
      </c>
      <c r="E97" s="27">
        <f ca="1">SUMIF(Registro!$A$2:$I$232,HOJA!$A97,Registro!E$2)</f>
        <v>0</v>
      </c>
      <c r="F97" s="28">
        <f ca="1">SUMIF(Registro!$A$2:$I$232,HOJA!$A97,Registro!F$2)</f>
        <v>1200</v>
      </c>
      <c r="G97" s="28">
        <f ca="1">SUMIF(Registro!$A$2:$I$232,HOJA!$A97,Registro!G$2)</f>
        <v>0</v>
      </c>
      <c r="H97" s="27">
        <f ca="1">SUMIF(Registro!$A$2:$I$232,HOJA!$A97,Registro!H$2)</f>
        <v>0</v>
      </c>
      <c r="I97" s="27">
        <f ca="1">SUMIF(Registro!$A$2:$I$232,HOJA!$A97,Registro!I$2)</f>
        <v>0</v>
      </c>
      <c r="J97" s="30">
        <f t="shared" ca="1" si="26"/>
        <v>1200</v>
      </c>
    </row>
    <row r="98" spans="1:10">
      <c r="A98" s="55">
        <v>240</v>
      </c>
      <c r="B98" s="51" t="s">
        <v>155</v>
      </c>
      <c r="C98" s="13"/>
      <c r="D98" s="27">
        <f ca="1">SUMIF(Registro!$A$2:$I$232,HOJA!$A98,Registro!D$2)</f>
        <v>0</v>
      </c>
      <c r="E98" s="27">
        <f ca="1">SUMIF(Registro!$A$2:$I$232,HOJA!$A98,Registro!E$2)</f>
        <v>0</v>
      </c>
      <c r="F98" s="28">
        <f ca="1">SUMIF(Registro!$A$2:$I$232,HOJA!$A98,Registro!F$2)</f>
        <v>0</v>
      </c>
      <c r="G98" s="28">
        <f ca="1">SUMIF(Registro!$A$2:$I$232,HOJA!$A98,Registro!G$2)</f>
        <v>0</v>
      </c>
      <c r="H98" s="27">
        <f ca="1">SUMIF(Registro!$A$2:$I$232,HOJA!$A98,Registro!H$2)</f>
        <v>0</v>
      </c>
      <c r="I98" s="27">
        <f ca="1">SUMIF(Registro!$A$2:$I$232,HOJA!$A98,Registro!I$2)</f>
        <v>0</v>
      </c>
      <c r="J98" s="30">
        <f t="shared" ca="1" si="26"/>
        <v>0</v>
      </c>
    </row>
    <row r="99" spans="1:10">
      <c r="A99" s="64"/>
      <c r="B99" s="65" t="s">
        <v>30</v>
      </c>
      <c r="C99" s="101">
        <f>SUM(C76:C98)</f>
        <v>0</v>
      </c>
      <c r="D99" s="101">
        <f t="shared" ref="D99:J99" ca="1" si="27">SUM(D76:D98)</f>
        <v>0</v>
      </c>
      <c r="E99" s="101">
        <f t="shared" ca="1" si="27"/>
        <v>0</v>
      </c>
      <c r="F99" s="101">
        <f t="shared" ca="1" si="27"/>
        <v>238600</v>
      </c>
      <c r="G99" s="101">
        <f t="shared" ca="1" si="27"/>
        <v>26000</v>
      </c>
      <c r="H99" s="101">
        <f t="shared" ca="1" si="27"/>
        <v>14000</v>
      </c>
      <c r="I99" s="101">
        <f t="shared" ca="1" si="27"/>
        <v>2614.0306122448987</v>
      </c>
      <c r="J99" s="101">
        <f t="shared" ca="1" si="27"/>
        <v>223985.96938775509</v>
      </c>
    </row>
    <row r="100" spans="1:10" ht="26.25">
      <c r="A100" s="55">
        <v>250</v>
      </c>
      <c r="B100" s="60" t="s">
        <v>156</v>
      </c>
      <c r="C100" s="13"/>
      <c r="D100" s="27">
        <f ca="1">SUMIF(Registro!$A$2:$I$232,HOJA!$A100,Registro!D$2)</f>
        <v>0</v>
      </c>
      <c r="E100" s="27">
        <f ca="1">SUMIF(Registro!$A$2:$I$232,HOJA!$A100,Registro!E$2)</f>
        <v>0</v>
      </c>
      <c r="F100" s="28">
        <f ca="1">SUMIF(Registro!$A$2:$I$232,HOJA!$A100,Registro!F$2)</f>
        <v>0</v>
      </c>
      <c r="G100" s="28">
        <f ca="1">SUMIF(Registro!$A$2:$I$232,HOJA!$A100,Registro!G$2)</f>
        <v>0</v>
      </c>
      <c r="H100" s="27">
        <f ca="1">SUMIF(Registro!$A$2:$I$232,HOJA!$A100,Registro!H$2)</f>
        <v>0</v>
      </c>
      <c r="I100" s="27">
        <f ca="1">SUMIF(Registro!$A$2:$I$232,HOJA!$A100,Registro!I$2)</f>
        <v>0</v>
      </c>
      <c r="J100" s="30">
        <f t="shared" ca="1" si="26"/>
        <v>0</v>
      </c>
    </row>
    <row r="101" spans="1:10">
      <c r="A101" s="55">
        <v>260</v>
      </c>
      <c r="B101" s="60" t="s">
        <v>157</v>
      </c>
      <c r="C101" s="13"/>
      <c r="D101" s="27">
        <f ca="1">SUMIF(Registro!$A$2:$I$232,HOJA!$A101,Registro!D$2)</f>
        <v>0</v>
      </c>
      <c r="E101" s="27">
        <f ca="1">SUMIF(Registro!$A$2:$I$232,HOJA!$A101,Registro!E$2)</f>
        <v>0</v>
      </c>
      <c r="F101" s="28">
        <f ca="1">SUMIF(Registro!$A$2:$I$232,HOJA!$A101,Registro!F$2)</f>
        <v>0</v>
      </c>
      <c r="G101" s="28">
        <f ca="1">SUMIF(Registro!$A$2:$I$232,HOJA!$A101,Registro!G$2)</f>
        <v>8000</v>
      </c>
      <c r="H101" s="27">
        <f ca="1">SUMIF(Registro!$A$2:$I$232,HOJA!$A101,Registro!H$2)</f>
        <v>0</v>
      </c>
      <c r="I101" s="27">
        <f ca="1">SUMIF(Registro!$A$2:$I$232,HOJA!$A101,Registro!I$2)</f>
        <v>0</v>
      </c>
      <c r="J101" s="30">
        <f t="shared" ca="1" si="26"/>
        <v>-8000</v>
      </c>
    </row>
    <row r="102" spans="1:10" ht="26.25">
      <c r="A102" s="55">
        <v>270</v>
      </c>
      <c r="B102" s="61" t="s">
        <v>158</v>
      </c>
      <c r="C102" s="13"/>
      <c r="D102" s="27">
        <f ca="1">SUMIF(Registro!$A$2:$I$232,HOJA!$A102,Registro!D$2)</f>
        <v>0</v>
      </c>
      <c r="E102" s="27">
        <f ca="1">SUMIF(Registro!$A$2:$I$232,HOJA!$A102,Registro!E$2)</f>
        <v>0</v>
      </c>
      <c r="F102" s="28">
        <f ca="1">SUMIF(Registro!$A$2:$I$232,HOJA!$A102,Registro!F$2)</f>
        <v>0</v>
      </c>
      <c r="G102" s="28">
        <f ca="1">SUMIF(Registro!$A$2:$I$232,HOJA!$A102,Registro!G$2)</f>
        <v>47810</v>
      </c>
      <c r="H102" s="27">
        <f ca="1">SUMIF(Registro!$A$2:$I$232,HOJA!$A102,Registro!H$2)</f>
        <v>0</v>
      </c>
      <c r="I102" s="27">
        <f ca="1">SUMIF(Registro!$A$2:$I$232,HOJA!$A102,Registro!I$2)</f>
        <v>0</v>
      </c>
      <c r="J102" s="30">
        <f t="shared" ca="1" si="26"/>
        <v>-47810</v>
      </c>
    </row>
    <row r="103" spans="1:10">
      <c r="A103" s="55">
        <v>280</v>
      </c>
      <c r="B103" s="61" t="s">
        <v>159</v>
      </c>
      <c r="C103" s="13"/>
      <c r="D103" s="27">
        <f ca="1">SUMIF(Registro!$A$2:$I$232,HOJA!$A103,Registro!D$2)</f>
        <v>0</v>
      </c>
      <c r="E103" s="27">
        <f ca="1">SUMIF(Registro!$A$2:$I$232,HOJA!$A103,Registro!E$2)</f>
        <v>0</v>
      </c>
      <c r="F103" s="28">
        <f ca="1">SUMIF(Registro!$A$2:$I$232,HOJA!$A103,Registro!F$2)</f>
        <v>0</v>
      </c>
      <c r="G103" s="28">
        <f ca="1">SUMIF(Registro!$A$2:$I$232,HOJA!$A103,Registro!G$2)</f>
        <v>5880</v>
      </c>
      <c r="H103" s="27">
        <f ca="1">SUMIF(Registro!$A$2:$I$232,HOJA!$A103,Registro!H$2)</f>
        <v>0</v>
      </c>
      <c r="I103" s="27">
        <f ca="1">SUMIF(Registro!$A$2:$I$232,HOJA!$A103,Registro!I$2)</f>
        <v>0</v>
      </c>
      <c r="J103" s="30">
        <f t="shared" ca="1" si="26"/>
        <v>-5880</v>
      </c>
    </row>
    <row r="104" spans="1:10">
      <c r="A104" s="55">
        <v>290</v>
      </c>
      <c r="B104" s="61" t="s">
        <v>160</v>
      </c>
      <c r="C104" s="13"/>
      <c r="D104" s="27">
        <f ca="1">SUMIF(Registro!$A$2:$I$232,HOJA!$A104,Registro!D$2)</f>
        <v>0</v>
      </c>
      <c r="E104" s="27">
        <f ca="1">SUMIF(Registro!$A$2:$I$232,HOJA!$A104,Registro!E$2)</f>
        <v>0</v>
      </c>
      <c r="F104" s="28">
        <f ca="1">SUMIF(Registro!$A$2:$I$232,HOJA!$A104,Registro!F$2)</f>
        <v>0</v>
      </c>
      <c r="G104" s="28">
        <f ca="1">SUMIF(Registro!$A$2:$I$232,HOJA!$A104,Registro!G$2)</f>
        <v>3000</v>
      </c>
      <c r="H104" s="27">
        <f ca="1">SUMIF(Registro!$A$2:$I$232,HOJA!$A104,Registro!H$2)</f>
        <v>0</v>
      </c>
      <c r="I104" s="27">
        <f ca="1">SUMIF(Registro!$A$2:$I$232,HOJA!$A104,Registro!I$2)</f>
        <v>0</v>
      </c>
      <c r="J104" s="30">
        <f t="shared" ca="1" si="26"/>
        <v>-3000</v>
      </c>
    </row>
    <row r="105" spans="1:10">
      <c r="A105" s="55">
        <v>300</v>
      </c>
      <c r="B105" s="60" t="s">
        <v>161</v>
      </c>
      <c r="C105" s="13"/>
      <c r="D105" s="27">
        <f ca="1">SUMIF(Registro!$A$2:$I$232,HOJA!$A105,Registro!D$2)</f>
        <v>0</v>
      </c>
      <c r="E105" s="27">
        <f ca="1">SUMIF(Registro!$A$2:$I$232,HOJA!$A105,Registro!E$2)</f>
        <v>0</v>
      </c>
      <c r="F105" s="28">
        <f ca="1">SUMIF(Registro!$A$2:$I$232,HOJA!$A105,Registro!F$2)</f>
        <v>0</v>
      </c>
      <c r="G105" s="28">
        <f ca="1">SUMIF(Registro!$A$2:$I$232,HOJA!$A105,Registro!G$2)</f>
        <v>0</v>
      </c>
      <c r="H105" s="27">
        <f ca="1">SUMIF(Registro!$A$2:$I$232,HOJA!$A105,Registro!H$2)</f>
        <v>0</v>
      </c>
      <c r="I105" s="27">
        <f ca="1">SUMIF(Registro!$A$2:$I$232,HOJA!$A105,Registro!I$2)</f>
        <v>0</v>
      </c>
      <c r="J105" s="30">
        <f t="shared" ca="1" si="26"/>
        <v>0</v>
      </c>
    </row>
    <row r="106" spans="1:10" ht="39">
      <c r="A106" s="55">
        <v>310</v>
      </c>
      <c r="B106" s="60" t="s">
        <v>162</v>
      </c>
      <c r="C106" s="13"/>
      <c r="D106" s="27">
        <f ca="1">SUMIF(Registro!$A$2:$I$232,HOJA!$A106,Registro!D$2)</f>
        <v>0</v>
      </c>
      <c r="E106" s="27">
        <f ca="1">SUMIF(Registro!$A$2:$I$232,HOJA!$A106,Registro!E$2)</f>
        <v>0</v>
      </c>
      <c r="F106" s="28">
        <f ca="1">SUMIF(Registro!$A$2:$I$232,HOJA!$A106,Registro!F$2)</f>
        <v>0</v>
      </c>
      <c r="G106" s="28">
        <f ca="1">SUMIF(Registro!$A$2:$I$232,HOJA!$A106,Registro!G$2)</f>
        <v>0</v>
      </c>
      <c r="H106" s="27">
        <f ca="1">SUMIF(Registro!$A$2:$I$232,HOJA!$A106,Registro!H$2)</f>
        <v>0</v>
      </c>
      <c r="I106" s="27">
        <f ca="1">SUMIF(Registro!$A$2:$I$232,HOJA!$A106,Registro!I$2)</f>
        <v>0</v>
      </c>
      <c r="J106" s="30">
        <f t="shared" ca="1" si="26"/>
        <v>0</v>
      </c>
    </row>
    <row r="107" spans="1:10" ht="30">
      <c r="A107" s="55">
        <v>320</v>
      </c>
      <c r="B107" s="62" t="s">
        <v>163</v>
      </c>
      <c r="C107" s="13"/>
      <c r="D107" s="27">
        <f ca="1">SUMIF(Registro!$A$2:$I$232,HOJA!$A107,Registro!D$2)</f>
        <v>0</v>
      </c>
      <c r="E107" s="27">
        <f ca="1">SUMIF(Registro!$A$2:$I$232,HOJA!$A107,Registro!E$2)</f>
        <v>0</v>
      </c>
      <c r="F107" s="28">
        <f ca="1">SUMIF(Registro!$A$2:$I$232,HOJA!$A107,Registro!F$2)</f>
        <v>0</v>
      </c>
      <c r="G107" s="28">
        <f ca="1">SUMIF(Registro!$A$2:$I$232,HOJA!$A107,Registro!G$2)</f>
        <v>0</v>
      </c>
      <c r="H107" s="27">
        <f ca="1">SUMIF(Registro!$A$2:$I$232,HOJA!$A107,Registro!H$2)</f>
        <v>0</v>
      </c>
      <c r="I107" s="27">
        <f ca="1">SUMIF(Registro!$A$2:$I$232,HOJA!$A107,Registro!I$2)</f>
        <v>0</v>
      </c>
      <c r="J107" s="30">
        <f t="shared" ca="1" si="26"/>
        <v>0</v>
      </c>
    </row>
    <row r="108" spans="1:10">
      <c r="A108" s="55">
        <v>330</v>
      </c>
      <c r="B108" s="62" t="s">
        <v>164</v>
      </c>
      <c r="C108" s="13"/>
      <c r="D108" s="27">
        <f ca="1">SUMIF(Registro!$A$2:$I$232,HOJA!$A108,Registro!D$2)</f>
        <v>0</v>
      </c>
      <c r="E108" s="27">
        <f ca="1">SUMIF(Registro!$A$2:$I$232,HOJA!$A108,Registro!E$2)</f>
        <v>0</v>
      </c>
      <c r="F108" s="28">
        <f ca="1">SUMIF(Registro!$A$2:$I$232,HOJA!$A108,Registro!F$2)</f>
        <v>0</v>
      </c>
      <c r="G108" s="28">
        <f ca="1">SUMIF(Registro!$A$2:$I$232,HOJA!$A108,Registro!G$2)</f>
        <v>0</v>
      </c>
      <c r="H108" s="27">
        <f ca="1">SUMIF(Registro!$A$2:$I$232,HOJA!$A108,Registro!H$2)</f>
        <v>0</v>
      </c>
      <c r="I108" s="27">
        <f ca="1">SUMIF(Registro!$A$2:$I$232,HOJA!$A108,Registro!I$2)</f>
        <v>1000</v>
      </c>
      <c r="J108" s="30">
        <f t="shared" ca="1" si="26"/>
        <v>-1000</v>
      </c>
    </row>
    <row r="109" spans="1:10" ht="26.25">
      <c r="A109" s="55">
        <v>340</v>
      </c>
      <c r="B109" s="63" t="s">
        <v>165</v>
      </c>
      <c r="C109" s="13"/>
      <c r="D109" s="27">
        <f ca="1">SUMIF(Registro!$A$2:$I$232,HOJA!$A109,Registro!D$2)</f>
        <v>0</v>
      </c>
      <c r="E109" s="27">
        <f ca="1">SUMIF(Registro!$A$2:$I$232,HOJA!$A109,Registro!E$2)</f>
        <v>0</v>
      </c>
      <c r="F109" s="28">
        <f ca="1">SUMIF(Registro!$A$2:$I$232,HOJA!$A109,Registro!F$2)</f>
        <v>0</v>
      </c>
      <c r="G109" s="28">
        <f ca="1">SUMIF(Registro!$A$2:$I$232,HOJA!$A109,Registro!G$2)</f>
        <v>10100</v>
      </c>
      <c r="H109" s="27">
        <f ca="1">SUMIF(Registro!$A$2:$I$232,HOJA!$A109,Registro!H$2)</f>
        <v>628.69897959183709</v>
      </c>
      <c r="I109" s="27">
        <f ca="1">SUMIF(Registro!$A$2:$I$232,HOJA!$A109,Registro!I$2)</f>
        <v>0</v>
      </c>
      <c r="J109" s="30">
        <f t="shared" ca="1" si="26"/>
        <v>-9471.301020408162</v>
      </c>
    </row>
    <row r="110" spans="1:10">
      <c r="A110" s="55">
        <v>350</v>
      </c>
      <c r="B110" s="62" t="s">
        <v>166</v>
      </c>
      <c r="C110" s="13"/>
      <c r="D110" s="27">
        <f ca="1">SUMIF(Registro!$A$2:$I$232,HOJA!$A110,Registro!D$2)</f>
        <v>0</v>
      </c>
      <c r="E110" s="27">
        <f ca="1">SUMIF(Registro!$A$2:$I$232,HOJA!$A110,Registro!E$2)</f>
        <v>0</v>
      </c>
      <c r="F110" s="28">
        <f ca="1">SUMIF(Registro!$A$2:$I$232,HOJA!$A110,Registro!F$2)</f>
        <v>0</v>
      </c>
      <c r="G110" s="28">
        <f ca="1">SUMIF(Registro!$A$2:$I$232,HOJA!$A110,Registro!G$2)</f>
        <v>0</v>
      </c>
      <c r="H110" s="27">
        <f ca="1">SUMIF(Registro!$A$2:$I$232,HOJA!$A110,Registro!H$2)</f>
        <v>0</v>
      </c>
      <c r="I110" s="27">
        <f ca="1">SUMIF(Registro!$A$2:$I$232,HOJA!$A110,Registro!I$2)</f>
        <v>0</v>
      </c>
      <c r="J110" s="30">
        <f t="shared" ca="1" si="26"/>
        <v>0</v>
      </c>
    </row>
    <row r="111" spans="1:10" ht="26.25">
      <c r="A111" s="55">
        <v>360</v>
      </c>
      <c r="B111" s="63" t="s">
        <v>167</v>
      </c>
      <c r="C111" s="13"/>
      <c r="D111" s="27">
        <f ca="1">SUMIF(Registro!$A$2:$I$232,HOJA!$A111,Registro!D$2)</f>
        <v>0</v>
      </c>
      <c r="E111" s="27">
        <f ca="1">SUMIF(Registro!$A$2:$I$232,HOJA!$A111,Registro!E$2)</f>
        <v>0</v>
      </c>
      <c r="F111" s="28">
        <f ca="1">SUMIF(Registro!$A$2:$I$232,HOJA!$A111,Registro!F$2)</f>
        <v>0</v>
      </c>
      <c r="G111" s="28">
        <f ca="1">SUMIF(Registro!$A$2:$I$232,HOJA!$A111,Registro!G$2)</f>
        <v>0</v>
      </c>
      <c r="H111" s="27">
        <f ca="1">SUMIF(Registro!$A$2:$I$232,HOJA!$A111,Registro!H$2)</f>
        <v>0</v>
      </c>
      <c r="I111" s="27">
        <f ca="1">SUMIF(Registro!$A$2:$I$232,HOJA!$A111,Registro!I$2)</f>
        <v>0</v>
      </c>
      <c r="J111" s="30">
        <f t="shared" ca="1" si="26"/>
        <v>0</v>
      </c>
    </row>
    <row r="112" spans="1:10">
      <c r="A112" s="55">
        <v>370</v>
      </c>
      <c r="B112" s="63" t="s">
        <v>168</v>
      </c>
      <c r="C112" s="13"/>
      <c r="D112" s="27">
        <f ca="1">SUMIF(Registro!$A$2:$I$232,HOJA!$A112,Registro!D$2)</f>
        <v>0</v>
      </c>
      <c r="E112" s="27">
        <f ca="1">SUMIF(Registro!$A$2:$I$232,HOJA!$A112,Registro!E$2)</f>
        <v>0</v>
      </c>
      <c r="F112" s="28">
        <f ca="1">SUMIF(Registro!$A$2:$I$232,HOJA!$A112,Registro!F$2)</f>
        <v>0</v>
      </c>
      <c r="G112" s="28">
        <f ca="1">SUMIF(Registro!$A$2:$I$232,HOJA!$A112,Registro!G$2)</f>
        <v>59000</v>
      </c>
      <c r="H112" s="27">
        <f ca="1">SUMIF(Registro!$A$2:$I$232,HOJA!$A112,Registro!H$2)</f>
        <v>0</v>
      </c>
      <c r="I112" s="27">
        <f ca="1">SUMIF(Registro!$A$2:$I$232,HOJA!$A112,Registro!I$2)</f>
        <v>0</v>
      </c>
      <c r="J112" s="30">
        <f t="shared" ca="1" si="26"/>
        <v>-59000</v>
      </c>
    </row>
    <row r="113" spans="1:10">
      <c r="A113" s="55">
        <v>380</v>
      </c>
      <c r="B113" s="62" t="s">
        <v>169</v>
      </c>
      <c r="C113" s="13"/>
      <c r="D113" s="27">
        <f ca="1">SUMIF(Registro!$A$2:$I$232,HOJA!$A113,Registro!D$2)</f>
        <v>0</v>
      </c>
      <c r="E113" s="27">
        <f ca="1">SUMIF(Registro!$A$2:$I$232,HOJA!$A113,Registro!E$2)</f>
        <v>0</v>
      </c>
      <c r="F113" s="28">
        <f ca="1">SUMIF(Registro!$A$2:$I$232,HOJA!$A113,Registro!F$2)</f>
        <v>0</v>
      </c>
      <c r="G113" s="28">
        <f ca="1">SUMIF(Registro!$A$2:$I$232,HOJA!$A113,Registro!G$2)</f>
        <v>0</v>
      </c>
      <c r="H113" s="27">
        <f ca="1">SUMIF(Registro!$A$2:$I$232,HOJA!$A113,Registro!H$2)</f>
        <v>0</v>
      </c>
      <c r="I113" s="27">
        <f ca="1">SUMIF(Registro!$A$2:$I$232,HOJA!$A113,Registro!I$2)</f>
        <v>0</v>
      </c>
      <c r="J113" s="30">
        <f t="shared" ca="1" si="26"/>
        <v>0</v>
      </c>
    </row>
    <row r="114" spans="1:10">
      <c r="A114" s="64"/>
      <c r="B114" s="65" t="s">
        <v>48</v>
      </c>
      <c r="C114" s="66">
        <f>SUM(C100:C113)</f>
        <v>0</v>
      </c>
      <c r="D114" s="66">
        <f t="shared" ref="D114:J114" ca="1" si="28">SUM(D100:D113)</f>
        <v>0</v>
      </c>
      <c r="E114" s="101">
        <f t="shared" ca="1" si="28"/>
        <v>0</v>
      </c>
      <c r="F114" s="101">
        <f t="shared" ca="1" si="28"/>
        <v>0</v>
      </c>
      <c r="G114" s="101">
        <f t="shared" ca="1" si="28"/>
        <v>133790</v>
      </c>
      <c r="H114" s="101">
        <f t="shared" ca="1" si="28"/>
        <v>628.69897959183709</v>
      </c>
      <c r="I114" s="101">
        <f t="shared" ca="1" si="28"/>
        <v>1000</v>
      </c>
      <c r="J114" s="101">
        <f t="shared" ca="1" si="28"/>
        <v>-134161.30102040817</v>
      </c>
    </row>
    <row r="115" spans="1:10">
      <c r="A115" s="55">
        <v>390</v>
      </c>
      <c r="B115" s="51" t="s">
        <v>170</v>
      </c>
      <c r="C115" s="13"/>
      <c r="D115" s="27">
        <f ca="1">SUMIF(Registro!$A$2:$I$232,HOJA!$A115,Registro!D$2)</f>
        <v>0</v>
      </c>
      <c r="E115" s="27">
        <f ca="1">SUMIF(Registro!$A$2:$I$232,HOJA!$A115,Registro!E$2)</f>
        <v>0</v>
      </c>
      <c r="F115" s="28">
        <f ca="1">SUMIF(Registro!$A$2:$I$232,HOJA!$A115,Registro!F$2)</f>
        <v>0</v>
      </c>
      <c r="G115" s="28">
        <f ca="1">SUMIF(Registro!$A$2:$I$232,HOJA!$A115,Registro!G$2)</f>
        <v>32000</v>
      </c>
      <c r="H115" s="27">
        <f ca="1">SUMIF(Registro!$A$2:$I$232,HOJA!$A115,Registro!H$2)</f>
        <v>0</v>
      </c>
      <c r="I115" s="27">
        <f ca="1">SUMIF(Registro!$A$2:$I$232,HOJA!$A115,Registro!I$2)</f>
        <v>0</v>
      </c>
      <c r="J115" s="30">
        <f t="shared" ca="1" si="26"/>
        <v>-32000</v>
      </c>
    </row>
    <row r="116" spans="1:10">
      <c r="A116" s="55">
        <v>400</v>
      </c>
      <c r="B116" s="51" t="s">
        <v>171</v>
      </c>
      <c r="C116" s="13"/>
      <c r="D116" s="27">
        <f ca="1">SUMIF(Registro!$A$2:$I$232,HOJA!$A116,Registro!D$2)</f>
        <v>0</v>
      </c>
      <c r="E116" s="27">
        <f ca="1">SUMIF(Registro!$A$2:$I$232,HOJA!$A116,Registro!E$2)</f>
        <v>0</v>
      </c>
      <c r="F116" s="28">
        <f ca="1">SUMIF(Registro!$A$2:$I$232,HOJA!$A116,Registro!F$2)</f>
        <v>0</v>
      </c>
      <c r="G116" s="28">
        <f ca="1">SUMIF(Registro!$A$2:$I$232,HOJA!$A116,Registro!G$2)</f>
        <v>0</v>
      </c>
      <c r="H116" s="27">
        <f ca="1">SUMIF(Registro!$A$2:$I$232,HOJA!$A116,Registro!H$2)</f>
        <v>0</v>
      </c>
      <c r="I116" s="27">
        <f ca="1">SUMIF(Registro!$A$2:$I$232,HOJA!$A116,Registro!I$2)</f>
        <v>0</v>
      </c>
      <c r="J116" s="30">
        <f t="shared" ca="1" si="26"/>
        <v>0</v>
      </c>
    </row>
    <row r="117" spans="1:10">
      <c r="A117" s="55">
        <v>410</v>
      </c>
      <c r="B117" s="51" t="s">
        <v>172</v>
      </c>
      <c r="C117" s="13"/>
      <c r="D117" s="27">
        <f ca="1">SUMIF(Registro!$A$2:$I$232,HOJA!$A117,Registro!D$2)</f>
        <v>0</v>
      </c>
      <c r="E117" s="27">
        <f ca="1">SUMIF(Registro!$A$2:$I$232,HOJA!$A117,Registro!E$2)</f>
        <v>0</v>
      </c>
      <c r="F117" s="28">
        <f ca="1">SUMIF(Registro!$A$2:$I$232,HOJA!$A117,Registro!F$2)</f>
        <v>0</v>
      </c>
      <c r="G117" s="28">
        <f ca="1">SUMIF(Registro!$A$2:$I$232,HOJA!$A117,Registro!G$2)</f>
        <v>0</v>
      </c>
      <c r="H117" s="27">
        <f ca="1">SUMIF(Registro!$A$2:$I$232,HOJA!$A117,Registro!H$2)</f>
        <v>0</v>
      </c>
      <c r="I117" s="27">
        <f ca="1">SUMIF(Registro!$A$2:$I$232,HOJA!$A117,Registro!I$2)</f>
        <v>0</v>
      </c>
      <c r="J117" s="30">
        <f t="shared" ca="1" si="26"/>
        <v>0</v>
      </c>
    </row>
    <row r="118" spans="1:10">
      <c r="A118" s="55">
        <v>420</v>
      </c>
      <c r="B118" s="51" t="s">
        <v>173</v>
      </c>
      <c r="C118" s="13"/>
      <c r="D118" s="27">
        <f ca="1">SUMIF(Registro!$A$2:$I$232,HOJA!$A118,Registro!D$2)</f>
        <v>0</v>
      </c>
      <c r="E118" s="27">
        <f ca="1">SUMIF(Registro!$A$2:$I$232,HOJA!$A118,Registro!E$2)</f>
        <v>0</v>
      </c>
      <c r="F118" s="28">
        <f ca="1">SUMIF(Registro!$A$2:$I$232,HOJA!$A118,Registro!F$2)</f>
        <v>0</v>
      </c>
      <c r="G118" s="28">
        <f ca="1">SUMIF(Registro!$A$2:$I$232,HOJA!$A118,Registro!G$2)</f>
        <v>0</v>
      </c>
      <c r="H118" s="27">
        <f ca="1">SUMIF(Registro!$A$2:$I$232,HOJA!$A118,Registro!H$2)</f>
        <v>0</v>
      </c>
      <c r="I118" s="27">
        <f ca="1">SUMIF(Registro!$A$2:$I$232,HOJA!$A118,Registro!I$2)</f>
        <v>0</v>
      </c>
      <c r="J118" s="30">
        <f t="shared" ca="1" si="26"/>
        <v>0</v>
      </c>
    </row>
    <row r="119" spans="1:10">
      <c r="A119" s="55">
        <v>430</v>
      </c>
      <c r="B119" s="51" t="s">
        <v>174</v>
      </c>
      <c r="C119" s="13"/>
      <c r="D119" s="27">
        <f ca="1">SUMIF(Registro!$A$2:$I$232,HOJA!$A119,Registro!D$2)</f>
        <v>0</v>
      </c>
      <c r="E119" s="27">
        <f ca="1">SUMIF(Registro!$A$2:$I$232,HOJA!$A119,Registro!E$2)</f>
        <v>0</v>
      </c>
      <c r="F119" s="28">
        <f ca="1">SUMIF(Registro!$A$2:$I$232,HOJA!$A119,Registro!F$2)</f>
        <v>0</v>
      </c>
      <c r="G119" s="28">
        <f ca="1">SUMIF(Registro!$A$2:$I$232,HOJA!$A119,Registro!G$2)</f>
        <v>17788</v>
      </c>
      <c r="H119" s="27">
        <f ca="1">SUMIF(Registro!$A$2:$I$232,HOJA!$A119,Registro!H$2)</f>
        <v>18614.030612244896</v>
      </c>
      <c r="I119" s="27">
        <f ca="1">SUMIF(Registro!$A$2:$I$232,HOJA!$A119,Registro!I$2)</f>
        <v>57128.698979591834</v>
      </c>
      <c r="J119" s="30">
        <f t="shared" ca="1" si="26"/>
        <v>-56302.668367346938</v>
      </c>
    </row>
    <row r="120" spans="1:10">
      <c r="A120" s="55">
        <v>440</v>
      </c>
      <c r="B120" s="51" t="s">
        <v>175</v>
      </c>
      <c r="C120" s="13"/>
      <c r="D120" s="27">
        <f ca="1">SUMIF(Registro!$A$2:$I$232,HOJA!$A120,Registro!D$2)</f>
        <v>0</v>
      </c>
      <c r="E120" s="27">
        <f ca="1">SUMIF(Registro!$A$2:$I$232,HOJA!$A120,Registro!E$2)</f>
        <v>0</v>
      </c>
      <c r="F120" s="28">
        <f ca="1">SUMIF(Registro!$A$2:$I$232,HOJA!$A120,Registro!F$2)</f>
        <v>0</v>
      </c>
      <c r="G120" s="28">
        <f ca="1">SUMIF(Registro!$A$2:$I$232,HOJA!$A120,Registro!G$2)</f>
        <v>0</v>
      </c>
      <c r="H120" s="27">
        <f ca="1">SUMIF(Registro!$A$2:$I$232,HOJA!$A120,Registro!H$2)</f>
        <v>0</v>
      </c>
      <c r="I120" s="27">
        <f ca="1">SUMIF(Registro!$A$2:$I$232,HOJA!$A120,Registro!I$2)</f>
        <v>0</v>
      </c>
      <c r="J120" s="30">
        <f t="shared" ca="1" si="26"/>
        <v>0</v>
      </c>
    </row>
    <row r="121" spans="1:10">
      <c r="A121" s="55">
        <v>450</v>
      </c>
      <c r="B121" s="51" t="s">
        <v>176</v>
      </c>
      <c r="C121" s="13"/>
      <c r="D121" s="27">
        <f ca="1">SUMIF(Registro!$A$2:$I$232,HOJA!$A121,Registro!D$2)</f>
        <v>0</v>
      </c>
      <c r="E121" s="27">
        <f ca="1">SUMIF(Registro!$A$2:$I$232,HOJA!$A121,Registro!E$2)</f>
        <v>0</v>
      </c>
      <c r="F121" s="28">
        <f ca="1">SUMIF(Registro!$A$2:$I$232,HOJA!$A121,Registro!F$2)</f>
        <v>0</v>
      </c>
      <c r="G121" s="28">
        <f ca="1">SUMIF(Registro!$A$2:$I$232,HOJA!$A121,Registro!G$2)</f>
        <v>1522</v>
      </c>
      <c r="H121" s="27">
        <f ca="1">SUMIF(Registro!$A$2:$I$232,HOJA!$A121,Registro!H$2)</f>
        <v>0</v>
      </c>
      <c r="I121" s="27">
        <f ca="1">SUMIF(Registro!$A$2:$I$232,HOJA!$A121,Registro!I$2)</f>
        <v>0</v>
      </c>
      <c r="J121" s="30">
        <f t="shared" ca="1" si="26"/>
        <v>-1522</v>
      </c>
    </row>
    <row r="122" spans="1:10">
      <c r="B122" s="65" t="s">
        <v>52</v>
      </c>
      <c r="C122" s="66">
        <f>SUM(C115:C121)</f>
        <v>0</v>
      </c>
      <c r="D122" s="66">
        <f t="shared" ref="D122:J122" ca="1" si="29">SUM(D115:D121)</f>
        <v>0</v>
      </c>
      <c r="E122" s="101">
        <f t="shared" ca="1" si="29"/>
        <v>0</v>
      </c>
      <c r="F122" s="101">
        <f t="shared" ca="1" si="29"/>
        <v>0</v>
      </c>
      <c r="G122" s="101">
        <f t="shared" ca="1" si="29"/>
        <v>51310</v>
      </c>
      <c r="H122" s="101">
        <f t="shared" ca="1" si="29"/>
        <v>18614.030612244896</v>
      </c>
      <c r="I122" s="101">
        <f t="shared" ca="1" si="29"/>
        <v>57128.698979591834</v>
      </c>
      <c r="J122" s="101">
        <f t="shared" ca="1" si="29"/>
        <v>-89824.668367346938</v>
      </c>
    </row>
    <row r="123" spans="1:10">
      <c r="B123" s="65" t="s">
        <v>53</v>
      </c>
      <c r="C123" s="66">
        <f>C114+C122</f>
        <v>0</v>
      </c>
      <c r="D123" s="66">
        <f t="shared" ref="D123:J123" ca="1" si="30">D114+D122</f>
        <v>0</v>
      </c>
      <c r="E123" s="101">
        <f t="shared" ca="1" si="30"/>
        <v>0</v>
      </c>
      <c r="F123" s="101">
        <f t="shared" ca="1" si="30"/>
        <v>0</v>
      </c>
      <c r="G123" s="101">
        <f t="shared" ca="1" si="30"/>
        <v>185100</v>
      </c>
      <c r="H123" s="101">
        <f t="shared" ca="1" si="30"/>
        <v>19242.729591836734</v>
      </c>
      <c r="I123" s="101">
        <f t="shared" ca="1" si="30"/>
        <v>58128.698979591834</v>
      </c>
      <c r="J123" s="101">
        <f t="shared" ca="1" si="30"/>
        <v>-223985.96938775509</v>
      </c>
    </row>
    <row r="130" spans="2:2">
      <c r="B130" s="20" t="s">
        <v>86</v>
      </c>
    </row>
    <row r="132" spans="2:2">
      <c r="B132" s="20" t="s">
        <v>87</v>
      </c>
    </row>
    <row r="133" spans="2:2">
      <c r="B133" t="s">
        <v>88</v>
      </c>
    </row>
    <row r="134" spans="2:2">
      <c r="B134" t="s">
        <v>89</v>
      </c>
    </row>
    <row r="135" spans="2:2">
      <c r="B135" t="s">
        <v>1832</v>
      </c>
    </row>
    <row r="137" spans="2:2">
      <c r="B137" t="s">
        <v>91</v>
      </c>
    </row>
    <row r="138" spans="2:2">
      <c r="B138" t="s">
        <v>92</v>
      </c>
    </row>
  </sheetData>
  <mergeCells count="5">
    <mergeCell ref="D2:E2"/>
    <mergeCell ref="F2:G2"/>
    <mergeCell ref="H2:I2"/>
    <mergeCell ref="J2:J3"/>
    <mergeCell ref="A2:B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L68"/>
  <sheetViews>
    <sheetView topLeftCell="A44" zoomScale="90" zoomScaleNormal="90" workbookViewId="0">
      <selection activeCell="C65" sqref="C65"/>
    </sheetView>
  </sheetViews>
  <sheetFormatPr baseColWidth="10" defaultColWidth="0" defaultRowHeight="15"/>
  <cols>
    <col min="1" max="1" width="9.125" customWidth="1"/>
    <col min="2" max="2" width="86.625" customWidth="1"/>
    <col min="3" max="3" width="19" customWidth="1"/>
    <col min="4" max="4" width="18.625" customWidth="1"/>
    <col min="5" max="256" width="8.875" hidden="1"/>
    <col min="257" max="257" width="9.125" customWidth="1"/>
    <col min="258" max="258" width="108.625" customWidth="1"/>
    <col min="259" max="259" width="47" customWidth="1"/>
    <col min="260" max="260" width="18.625" customWidth="1"/>
    <col min="261" max="512" width="8.875" hidden="1"/>
    <col min="513" max="513" width="9.125" customWidth="1"/>
    <col min="514" max="514" width="108.625" customWidth="1"/>
    <col min="515" max="515" width="47" customWidth="1"/>
    <col min="516" max="516" width="18.625" customWidth="1"/>
    <col min="517" max="768" width="8.875" hidden="1"/>
    <col min="769" max="769" width="9.125" customWidth="1"/>
    <col min="770" max="770" width="108.625" customWidth="1"/>
    <col min="771" max="771" width="47" customWidth="1"/>
    <col min="772" max="772" width="18.625" customWidth="1"/>
    <col min="773" max="1024" width="8.875" hidden="1"/>
    <col min="1025" max="1025" width="9.125" customWidth="1"/>
    <col min="1026" max="1026" width="108.625" customWidth="1"/>
    <col min="1027" max="1027" width="47" customWidth="1"/>
    <col min="1028" max="1028" width="18.625" customWidth="1"/>
    <col min="1029" max="1280" width="8.875" hidden="1"/>
    <col min="1281" max="1281" width="9.125" customWidth="1"/>
    <col min="1282" max="1282" width="108.625" customWidth="1"/>
    <col min="1283" max="1283" width="47" customWidth="1"/>
    <col min="1284" max="1284" width="18.625" customWidth="1"/>
    <col min="1285" max="1536" width="8.875" hidden="1"/>
    <col min="1537" max="1537" width="9.125" customWidth="1"/>
    <col min="1538" max="1538" width="108.625" customWidth="1"/>
    <col min="1539" max="1539" width="47" customWidth="1"/>
    <col min="1540" max="1540" width="18.625" customWidth="1"/>
    <col min="1541" max="1792" width="8.875" hidden="1"/>
    <col min="1793" max="1793" width="9.125" customWidth="1"/>
    <col min="1794" max="1794" width="108.625" customWidth="1"/>
    <col min="1795" max="1795" width="47" customWidth="1"/>
    <col min="1796" max="1796" width="18.625" customWidth="1"/>
    <col min="1797" max="2048" width="8.875" hidden="1"/>
    <col min="2049" max="2049" width="9.125" customWidth="1"/>
    <col min="2050" max="2050" width="108.625" customWidth="1"/>
    <col min="2051" max="2051" width="47" customWidth="1"/>
    <col min="2052" max="2052" width="18.625" customWidth="1"/>
    <col min="2053" max="2304" width="8.875" hidden="1"/>
    <col min="2305" max="2305" width="9.125" customWidth="1"/>
    <col min="2306" max="2306" width="108.625" customWidth="1"/>
    <col min="2307" max="2307" width="47" customWidth="1"/>
    <col min="2308" max="2308" width="18.625" customWidth="1"/>
    <col min="2309" max="2560" width="8.875" hidden="1"/>
    <col min="2561" max="2561" width="9.125" customWidth="1"/>
    <col min="2562" max="2562" width="108.625" customWidth="1"/>
    <col min="2563" max="2563" width="47" customWidth="1"/>
    <col min="2564" max="2564" width="18.625" customWidth="1"/>
    <col min="2565" max="2816" width="8.875" hidden="1"/>
    <col min="2817" max="2817" width="9.125" customWidth="1"/>
    <col min="2818" max="2818" width="108.625" customWidth="1"/>
    <col min="2819" max="2819" width="47" customWidth="1"/>
    <col min="2820" max="2820" width="18.625" customWidth="1"/>
    <col min="2821" max="3072" width="8.875" hidden="1"/>
    <col min="3073" max="3073" width="9.125" customWidth="1"/>
    <col min="3074" max="3074" width="108.625" customWidth="1"/>
    <col min="3075" max="3075" width="47" customWidth="1"/>
    <col min="3076" max="3076" width="18.625" customWidth="1"/>
    <col min="3077" max="3328" width="8.875" hidden="1"/>
    <col min="3329" max="3329" width="9.125" customWidth="1"/>
    <col min="3330" max="3330" width="108.625" customWidth="1"/>
    <col min="3331" max="3331" width="47" customWidth="1"/>
    <col min="3332" max="3332" width="18.625" customWidth="1"/>
    <col min="3333" max="3584" width="8.875" hidden="1"/>
    <col min="3585" max="3585" width="9.125" customWidth="1"/>
    <col min="3586" max="3586" width="108.625" customWidth="1"/>
    <col min="3587" max="3587" width="47" customWidth="1"/>
    <col min="3588" max="3588" width="18.625" customWidth="1"/>
    <col min="3589" max="3840" width="8.875" hidden="1"/>
    <col min="3841" max="3841" width="9.125" customWidth="1"/>
    <col min="3842" max="3842" width="108.625" customWidth="1"/>
    <col min="3843" max="3843" width="47" customWidth="1"/>
    <col min="3844" max="3844" width="18.625" customWidth="1"/>
    <col min="3845" max="4096" width="8.875" hidden="1"/>
    <col min="4097" max="4097" width="9.125" customWidth="1"/>
    <col min="4098" max="4098" width="108.625" customWidth="1"/>
    <col min="4099" max="4099" width="47" customWidth="1"/>
    <col min="4100" max="4100" width="18.625" customWidth="1"/>
    <col min="4101" max="4352" width="8.875" hidden="1"/>
    <col min="4353" max="4353" width="9.125" customWidth="1"/>
    <col min="4354" max="4354" width="108.625" customWidth="1"/>
    <col min="4355" max="4355" width="47" customWidth="1"/>
    <col min="4356" max="4356" width="18.625" customWidth="1"/>
    <col min="4357" max="4608" width="8.875" hidden="1"/>
    <col min="4609" max="4609" width="9.125" customWidth="1"/>
    <col min="4610" max="4610" width="108.625" customWidth="1"/>
    <col min="4611" max="4611" width="47" customWidth="1"/>
    <col min="4612" max="4612" width="18.625" customWidth="1"/>
    <col min="4613" max="4864" width="8.875" hidden="1"/>
    <col min="4865" max="4865" width="9.125" customWidth="1"/>
    <col min="4866" max="4866" width="108.625" customWidth="1"/>
    <col min="4867" max="4867" width="47" customWidth="1"/>
    <col min="4868" max="4868" width="18.625" customWidth="1"/>
    <col min="4869" max="5120" width="8.875" hidden="1"/>
    <col min="5121" max="5121" width="9.125" customWidth="1"/>
    <col min="5122" max="5122" width="108.625" customWidth="1"/>
    <col min="5123" max="5123" width="47" customWidth="1"/>
    <col min="5124" max="5124" width="18.625" customWidth="1"/>
    <col min="5125" max="5376" width="8.875" hidden="1"/>
    <col min="5377" max="5377" width="9.125" customWidth="1"/>
    <col min="5378" max="5378" width="108.625" customWidth="1"/>
    <col min="5379" max="5379" width="47" customWidth="1"/>
    <col min="5380" max="5380" width="18.625" customWidth="1"/>
    <col min="5381" max="5632" width="8.875" hidden="1"/>
    <col min="5633" max="5633" width="9.125" customWidth="1"/>
    <col min="5634" max="5634" width="108.625" customWidth="1"/>
    <col min="5635" max="5635" width="47" customWidth="1"/>
    <col min="5636" max="5636" width="18.625" customWidth="1"/>
    <col min="5637" max="5888" width="8.875" hidden="1"/>
    <col min="5889" max="5889" width="9.125" customWidth="1"/>
    <col min="5890" max="5890" width="108.625" customWidth="1"/>
    <col min="5891" max="5891" width="47" customWidth="1"/>
    <col min="5892" max="5892" width="18.625" customWidth="1"/>
    <col min="5893" max="6144" width="8.875" hidden="1"/>
    <col min="6145" max="6145" width="9.125" customWidth="1"/>
    <col min="6146" max="6146" width="108.625" customWidth="1"/>
    <col min="6147" max="6147" width="47" customWidth="1"/>
    <col min="6148" max="6148" width="18.625" customWidth="1"/>
    <col min="6149" max="6400" width="8.875" hidden="1"/>
    <col min="6401" max="6401" width="9.125" customWidth="1"/>
    <col min="6402" max="6402" width="108.625" customWidth="1"/>
    <col min="6403" max="6403" width="47" customWidth="1"/>
    <col min="6404" max="6404" width="18.625" customWidth="1"/>
    <col min="6405" max="6656" width="8.875" hidden="1"/>
    <col min="6657" max="6657" width="9.125" customWidth="1"/>
    <col min="6658" max="6658" width="108.625" customWidth="1"/>
    <col min="6659" max="6659" width="47" customWidth="1"/>
    <col min="6660" max="6660" width="18.625" customWidth="1"/>
    <col min="6661" max="6912" width="8.875" hidden="1"/>
    <col min="6913" max="6913" width="9.125" customWidth="1"/>
    <col min="6914" max="6914" width="108.625" customWidth="1"/>
    <col min="6915" max="6915" width="47" customWidth="1"/>
    <col min="6916" max="6916" width="18.625" customWidth="1"/>
    <col min="6917" max="7168" width="8.875" hidden="1"/>
    <col min="7169" max="7169" width="9.125" customWidth="1"/>
    <col min="7170" max="7170" width="108.625" customWidth="1"/>
    <col min="7171" max="7171" width="47" customWidth="1"/>
    <col min="7172" max="7172" width="18.625" customWidth="1"/>
    <col min="7173" max="7424" width="8.875" hidden="1"/>
    <col min="7425" max="7425" width="9.125" customWidth="1"/>
    <col min="7426" max="7426" width="108.625" customWidth="1"/>
    <col min="7427" max="7427" width="47" customWidth="1"/>
    <col min="7428" max="7428" width="18.625" customWidth="1"/>
    <col min="7429" max="7680" width="8.875" hidden="1"/>
    <col min="7681" max="7681" width="9.125" customWidth="1"/>
    <col min="7682" max="7682" width="108.625" customWidth="1"/>
    <col min="7683" max="7683" width="47" customWidth="1"/>
    <col min="7684" max="7684" width="18.625" customWidth="1"/>
    <col min="7685" max="7936" width="8.875" hidden="1"/>
    <col min="7937" max="7937" width="9.125" customWidth="1"/>
    <col min="7938" max="7938" width="108.625" customWidth="1"/>
    <col min="7939" max="7939" width="47" customWidth="1"/>
    <col min="7940" max="7940" width="18.625" customWidth="1"/>
    <col min="7941" max="8192" width="8.875" hidden="1"/>
    <col min="8193" max="8193" width="9.125" customWidth="1"/>
    <col min="8194" max="8194" width="108.625" customWidth="1"/>
    <col min="8195" max="8195" width="47" customWidth="1"/>
    <col min="8196" max="8196" width="18.625" customWidth="1"/>
    <col min="8197" max="8448" width="8.875" hidden="1"/>
    <col min="8449" max="8449" width="9.125" customWidth="1"/>
    <col min="8450" max="8450" width="108.625" customWidth="1"/>
    <col min="8451" max="8451" width="47" customWidth="1"/>
    <col min="8452" max="8452" width="18.625" customWidth="1"/>
    <col min="8453" max="8704" width="8.875" hidden="1"/>
    <col min="8705" max="8705" width="9.125" customWidth="1"/>
    <col min="8706" max="8706" width="108.625" customWidth="1"/>
    <col min="8707" max="8707" width="47" customWidth="1"/>
    <col min="8708" max="8708" width="18.625" customWidth="1"/>
    <col min="8709" max="8960" width="8.875" hidden="1"/>
    <col min="8961" max="8961" width="9.125" customWidth="1"/>
    <col min="8962" max="8962" width="108.625" customWidth="1"/>
    <col min="8963" max="8963" width="47" customWidth="1"/>
    <col min="8964" max="8964" width="18.625" customWidth="1"/>
    <col min="8965" max="9216" width="8.875" hidden="1"/>
    <col min="9217" max="9217" width="9.125" customWidth="1"/>
    <col min="9218" max="9218" width="108.625" customWidth="1"/>
    <col min="9219" max="9219" width="47" customWidth="1"/>
    <col min="9220" max="9220" width="18.625" customWidth="1"/>
    <col min="9221" max="9472" width="8.875" hidden="1"/>
    <col min="9473" max="9473" width="9.125" customWidth="1"/>
    <col min="9474" max="9474" width="108.625" customWidth="1"/>
    <col min="9475" max="9475" width="47" customWidth="1"/>
    <col min="9476" max="9476" width="18.625" customWidth="1"/>
    <col min="9477" max="9728" width="8.875" hidden="1"/>
    <col min="9729" max="9729" width="9.125" customWidth="1"/>
    <col min="9730" max="9730" width="108.625" customWidth="1"/>
    <col min="9731" max="9731" width="47" customWidth="1"/>
    <col min="9732" max="9732" width="18.625" customWidth="1"/>
    <col min="9733" max="9984" width="8.875" hidden="1"/>
    <col min="9985" max="9985" width="9.125" customWidth="1"/>
    <col min="9986" max="9986" width="108.625" customWidth="1"/>
    <col min="9987" max="9987" width="47" customWidth="1"/>
    <col min="9988" max="9988" width="18.625" customWidth="1"/>
    <col min="9989" max="10240" width="8.875" hidden="1"/>
    <col min="10241" max="10241" width="9.125" customWidth="1"/>
    <col min="10242" max="10242" width="108.625" customWidth="1"/>
    <col min="10243" max="10243" width="47" customWidth="1"/>
    <col min="10244" max="10244" width="18.625" customWidth="1"/>
    <col min="10245" max="10496" width="8.875" hidden="1"/>
    <col min="10497" max="10497" width="9.125" customWidth="1"/>
    <col min="10498" max="10498" width="108.625" customWidth="1"/>
    <col min="10499" max="10499" width="47" customWidth="1"/>
    <col min="10500" max="10500" width="18.625" customWidth="1"/>
    <col min="10501" max="10752" width="8.875" hidden="1"/>
    <col min="10753" max="10753" width="9.125" customWidth="1"/>
    <col min="10754" max="10754" width="108.625" customWidth="1"/>
    <col min="10755" max="10755" width="47" customWidth="1"/>
    <col min="10756" max="10756" width="18.625" customWidth="1"/>
    <col min="10757" max="11008" width="8.875" hidden="1"/>
    <col min="11009" max="11009" width="9.125" customWidth="1"/>
    <col min="11010" max="11010" width="108.625" customWidth="1"/>
    <col min="11011" max="11011" width="47" customWidth="1"/>
    <col min="11012" max="11012" width="18.625" customWidth="1"/>
    <col min="11013" max="11264" width="8.875" hidden="1"/>
    <col min="11265" max="11265" width="9.125" customWidth="1"/>
    <col min="11266" max="11266" width="108.625" customWidth="1"/>
    <col min="11267" max="11267" width="47" customWidth="1"/>
    <col min="11268" max="11268" width="18.625" customWidth="1"/>
    <col min="11269" max="11520" width="8.875" hidden="1"/>
    <col min="11521" max="11521" width="9.125" customWidth="1"/>
    <col min="11522" max="11522" width="108.625" customWidth="1"/>
    <col min="11523" max="11523" width="47" customWidth="1"/>
    <col min="11524" max="11524" width="18.625" customWidth="1"/>
    <col min="11525" max="11776" width="8.875" hidden="1"/>
    <col min="11777" max="11777" width="9.125" customWidth="1"/>
    <col min="11778" max="11778" width="108.625" customWidth="1"/>
    <col min="11779" max="11779" width="47" customWidth="1"/>
    <col min="11780" max="11780" width="18.625" customWidth="1"/>
    <col min="11781" max="12032" width="8.875" hidden="1"/>
    <col min="12033" max="12033" width="9.125" customWidth="1"/>
    <col min="12034" max="12034" width="108.625" customWidth="1"/>
    <col min="12035" max="12035" width="47" customWidth="1"/>
    <col min="12036" max="12036" width="18.625" customWidth="1"/>
    <col min="12037" max="12288" width="8.875" hidden="1"/>
    <col min="12289" max="12289" width="9.125" customWidth="1"/>
    <col min="12290" max="12290" width="108.625" customWidth="1"/>
    <col min="12291" max="12291" width="47" customWidth="1"/>
    <col min="12292" max="12292" width="18.625" customWidth="1"/>
    <col min="12293" max="12544" width="8.875" hidden="1"/>
    <col min="12545" max="12545" width="9.125" customWidth="1"/>
    <col min="12546" max="12546" width="108.625" customWidth="1"/>
    <col min="12547" max="12547" width="47" customWidth="1"/>
    <col min="12548" max="12548" width="18.625" customWidth="1"/>
    <col min="12549" max="12800" width="8.875" hidden="1"/>
    <col min="12801" max="12801" width="9.125" customWidth="1"/>
    <col min="12802" max="12802" width="108.625" customWidth="1"/>
    <col min="12803" max="12803" width="47" customWidth="1"/>
    <col min="12804" max="12804" width="18.625" customWidth="1"/>
    <col min="12805" max="13056" width="8.875" hidden="1"/>
    <col min="13057" max="13057" width="9.125" customWidth="1"/>
    <col min="13058" max="13058" width="108.625" customWidth="1"/>
    <col min="13059" max="13059" width="47" customWidth="1"/>
    <col min="13060" max="13060" width="18.625" customWidth="1"/>
    <col min="13061" max="13312" width="8.875" hidden="1"/>
    <col min="13313" max="13313" width="9.125" customWidth="1"/>
    <col min="13314" max="13314" width="108.625" customWidth="1"/>
    <col min="13315" max="13315" width="47" customWidth="1"/>
    <col min="13316" max="13316" width="18.625" customWidth="1"/>
    <col min="13317" max="13568" width="8.875" hidden="1"/>
    <col min="13569" max="13569" width="9.125" customWidth="1"/>
    <col min="13570" max="13570" width="108.625" customWidth="1"/>
    <col min="13571" max="13571" width="47" customWidth="1"/>
    <col min="13572" max="13572" width="18.625" customWidth="1"/>
    <col min="13573" max="13824" width="8.875" hidden="1"/>
    <col min="13825" max="13825" width="9.125" customWidth="1"/>
    <col min="13826" max="13826" width="108.625" customWidth="1"/>
    <col min="13827" max="13827" width="47" customWidth="1"/>
    <col min="13828" max="13828" width="18.625" customWidth="1"/>
    <col min="13829" max="14080" width="8.875" hidden="1"/>
    <col min="14081" max="14081" width="9.125" customWidth="1"/>
    <col min="14082" max="14082" width="108.625" customWidth="1"/>
    <col min="14083" max="14083" width="47" customWidth="1"/>
    <col min="14084" max="14084" width="18.625" customWidth="1"/>
    <col min="14085" max="14336" width="8.875" hidden="1"/>
    <col min="14337" max="14337" width="9.125" customWidth="1"/>
    <col min="14338" max="14338" width="108.625" customWidth="1"/>
    <col min="14339" max="14339" width="47" customWidth="1"/>
    <col min="14340" max="14340" width="18.625" customWidth="1"/>
    <col min="14341" max="14592" width="8.875" hidden="1"/>
    <col min="14593" max="14593" width="9.125" customWidth="1"/>
    <col min="14594" max="14594" width="108.625" customWidth="1"/>
    <col min="14595" max="14595" width="47" customWidth="1"/>
    <col min="14596" max="14596" width="18.625" customWidth="1"/>
    <col min="14597" max="14848" width="8.875" hidden="1"/>
    <col min="14849" max="14849" width="9.125" customWidth="1"/>
    <col min="14850" max="14850" width="108.625" customWidth="1"/>
    <col min="14851" max="14851" width="47" customWidth="1"/>
    <col min="14852" max="14852" width="18.625" customWidth="1"/>
    <col min="14853" max="15104" width="8.875" hidden="1"/>
    <col min="15105" max="15105" width="9.125" customWidth="1"/>
    <col min="15106" max="15106" width="108.625" customWidth="1"/>
    <col min="15107" max="15107" width="47" customWidth="1"/>
    <col min="15108" max="15108" width="18.625" customWidth="1"/>
    <col min="15109" max="15360" width="8.875" hidden="1"/>
    <col min="15361" max="15361" width="9.125" customWidth="1"/>
    <col min="15362" max="15362" width="108.625" customWidth="1"/>
    <col min="15363" max="15363" width="47" customWidth="1"/>
    <col min="15364" max="15364" width="18.625" customWidth="1"/>
    <col min="15365" max="15616" width="8.875" hidden="1"/>
    <col min="15617" max="15617" width="9.125" customWidth="1"/>
    <col min="15618" max="15618" width="108.625" customWidth="1"/>
    <col min="15619" max="15619" width="47" customWidth="1"/>
    <col min="15620" max="15620" width="18.625" customWidth="1"/>
    <col min="15621" max="15872" width="8.875" hidden="1"/>
    <col min="15873" max="15873" width="9.125" customWidth="1"/>
    <col min="15874" max="15874" width="108.625" customWidth="1"/>
    <col min="15875" max="15875" width="47" customWidth="1"/>
    <col min="15876" max="15876" width="18.625" customWidth="1"/>
    <col min="15877" max="16128" width="8.875" hidden="1"/>
    <col min="16129" max="16129" width="9.125" customWidth="1"/>
    <col min="16130" max="16130" width="108.625" customWidth="1"/>
    <col min="16131" max="16131" width="47" customWidth="1"/>
    <col min="16132" max="16132" width="18.625" customWidth="1"/>
    <col min="16133" max="16384" width="8.875" hidden="1"/>
  </cols>
  <sheetData>
    <row r="1" spans="1:8">
      <c r="B1" s="55" t="s">
        <v>177</v>
      </c>
      <c r="C1" s="55">
        <v>45</v>
      </c>
      <c r="D1" s="109" t="s">
        <v>178</v>
      </c>
      <c r="E1" s="110"/>
      <c r="F1" s="110"/>
      <c r="G1" s="110"/>
      <c r="H1" s="110"/>
    </row>
    <row r="2" spans="1:8">
      <c r="B2" s="55" t="s">
        <v>179</v>
      </c>
      <c r="C2" s="55">
        <v>30230</v>
      </c>
      <c r="D2" s="109" t="s">
        <v>180</v>
      </c>
      <c r="E2" s="110"/>
      <c r="F2" s="110"/>
      <c r="G2" s="110"/>
      <c r="H2" s="110"/>
    </row>
    <row r="3" spans="1:8">
      <c r="B3" s="55" t="s">
        <v>181</v>
      </c>
      <c r="C3" s="55">
        <v>1</v>
      </c>
    </row>
    <row r="4" spans="1:8">
      <c r="B4" s="55" t="s">
        <v>182</v>
      </c>
      <c r="C4" s="55">
        <f>Generales!C11</f>
        <v>0</v>
      </c>
    </row>
    <row r="5" spans="1:8">
      <c r="B5" s="55" t="s">
        <v>183</v>
      </c>
      <c r="C5" s="68"/>
    </row>
    <row r="6" spans="1:8">
      <c r="B6" s="55" t="s">
        <v>184</v>
      </c>
      <c r="C6" s="55">
        <v>1</v>
      </c>
      <c r="D6" s="55" t="s">
        <v>185</v>
      </c>
    </row>
    <row r="8" spans="1:8">
      <c r="A8" s="55" t="s">
        <v>186</v>
      </c>
      <c r="B8" s="109" t="s">
        <v>187</v>
      </c>
      <c r="C8" s="110"/>
    </row>
    <row r="9" spans="1:8">
      <c r="C9" s="55">
        <v>4</v>
      </c>
    </row>
    <row r="10" spans="1:8" ht="38.25">
      <c r="C10" s="100" t="s">
        <v>188</v>
      </c>
    </row>
    <row r="11" spans="1:8" ht="15.75" thickBot="1">
      <c r="A11" s="55"/>
      <c r="B11" t="s">
        <v>189</v>
      </c>
      <c r="C11" s="69">
        <v>0</v>
      </c>
    </row>
    <row r="12" spans="1:8" ht="15.75" thickBot="1">
      <c r="A12" s="55">
        <v>10</v>
      </c>
      <c r="B12" t="s">
        <v>135</v>
      </c>
      <c r="C12" s="73">
        <f ca="1">VLOOKUP(A12,HOJA!$A$31:$J$315,10,0)</f>
        <v>4500</v>
      </c>
    </row>
    <row r="13" spans="1:8" ht="15.75" thickBot="1">
      <c r="A13" s="55">
        <v>20</v>
      </c>
      <c r="B13" t="s">
        <v>136</v>
      </c>
      <c r="C13" s="73">
        <f ca="1">VLOOKUP(A13,HOJA!$A$31:$J$315,10,0)</f>
        <v>30050</v>
      </c>
    </row>
    <row r="14" spans="1:8" ht="15.75" thickBot="1">
      <c r="A14" s="55">
        <v>30</v>
      </c>
      <c r="B14" t="s">
        <v>137</v>
      </c>
      <c r="C14" s="73">
        <f ca="1">VLOOKUP(A14,HOJA!$A$31:$J$315,10,0)</f>
        <v>26400</v>
      </c>
    </row>
    <row r="15" spans="1:8" ht="15.75" thickBot="1">
      <c r="A15" s="55">
        <v>40</v>
      </c>
      <c r="B15" t="s">
        <v>138</v>
      </c>
      <c r="C15" s="73">
        <f ca="1">VLOOKUP(A15,HOJA!$A$31:$J$315,10,0)</f>
        <v>0</v>
      </c>
    </row>
    <row r="16" spans="1:8" ht="15.75" thickBot="1">
      <c r="A16" s="55">
        <v>50</v>
      </c>
      <c r="B16" t="s">
        <v>139</v>
      </c>
      <c r="C16" s="73">
        <f ca="1">VLOOKUP(A16,HOJA!$A$31:$J$315,10,0)</f>
        <v>8000</v>
      </c>
    </row>
    <row r="17" spans="1:3" ht="15.75" thickBot="1">
      <c r="A17" s="55">
        <v>60</v>
      </c>
      <c r="B17" t="s">
        <v>140</v>
      </c>
      <c r="C17" s="73">
        <f ca="1">VLOOKUP(A17,HOJA!$A$31:$J$315,10,0)</f>
        <v>14400</v>
      </c>
    </row>
    <row r="18" spans="1:3" ht="15.75" thickBot="1">
      <c r="A18" s="55">
        <v>70</v>
      </c>
      <c r="B18" t="s">
        <v>141</v>
      </c>
      <c r="C18" s="73">
        <f ca="1">VLOOKUP(A18,HOJA!$A$31:$J$315,10,0)</f>
        <v>0</v>
      </c>
    </row>
    <row r="19" spans="1:3" ht="15.75" thickBot="1">
      <c r="A19" s="55">
        <v>80</v>
      </c>
      <c r="B19" t="s">
        <v>142</v>
      </c>
      <c r="C19" s="73">
        <f ca="1">VLOOKUP(A19,HOJA!$A$31:$J$315,10,0)</f>
        <v>0</v>
      </c>
    </row>
    <row r="20" spans="1:3" ht="15.75" thickBot="1">
      <c r="A20" s="55">
        <v>100</v>
      </c>
      <c r="B20" t="s">
        <v>143</v>
      </c>
      <c r="C20" s="73">
        <f ca="1">VLOOKUP(A20,HOJA!$A$31:$J$315,10,0)</f>
        <v>0</v>
      </c>
    </row>
    <row r="21" spans="1:3" ht="15.75" thickBot="1">
      <c r="A21" s="55"/>
      <c r="B21" s="20" t="s">
        <v>190</v>
      </c>
      <c r="C21" s="70">
        <f ca="1">SUM(C12:C20)</f>
        <v>83350</v>
      </c>
    </row>
    <row r="22" spans="1:3" ht="15.75" thickBot="1">
      <c r="A22" s="55">
        <v>110</v>
      </c>
      <c r="B22" t="s">
        <v>144</v>
      </c>
      <c r="C22" s="73">
        <f ca="1">VLOOKUP(A22,HOJA!$A$31:$J$315,10,0)</f>
        <v>10000</v>
      </c>
    </row>
    <row r="23" spans="1:3" ht="15.75" thickBot="1">
      <c r="A23" s="55">
        <v>120</v>
      </c>
      <c r="B23" t="s">
        <v>49</v>
      </c>
      <c r="C23" s="73">
        <f ca="1">VLOOKUP(A23,HOJA!$A$31:$J$315,10,0)</f>
        <v>87000</v>
      </c>
    </row>
    <row r="24" spans="1:3" ht="15.75" thickBot="1">
      <c r="A24" s="55">
        <v>130</v>
      </c>
      <c r="B24" t="s">
        <v>65</v>
      </c>
      <c r="C24" s="73">
        <f ca="1">VLOOKUP(A24,HOJA!$A$31:$J$315,10,0)</f>
        <v>2000</v>
      </c>
    </row>
    <row r="25" spans="1:3" ht="15.75" thickBot="1">
      <c r="A25" s="55">
        <v>140</v>
      </c>
      <c r="B25" t="s">
        <v>145</v>
      </c>
      <c r="C25" s="73">
        <f ca="1">VLOOKUP(A25,HOJA!$A$31:$J$315,10,0)</f>
        <v>10300</v>
      </c>
    </row>
    <row r="26" spans="1:3" ht="15.75" thickBot="1">
      <c r="A26" s="55">
        <v>150</v>
      </c>
      <c r="B26" t="s">
        <v>146</v>
      </c>
      <c r="C26" s="73">
        <f ca="1">VLOOKUP(A26,HOJA!$A$31:$J$315,10,0)</f>
        <v>0</v>
      </c>
    </row>
    <row r="27" spans="1:3" ht="15.75" thickBot="1">
      <c r="A27" s="55">
        <v>160</v>
      </c>
      <c r="B27" t="s">
        <v>147</v>
      </c>
      <c r="C27" s="73">
        <f ca="1">VLOOKUP(A27,HOJA!$A$31:$J$315,10,0)</f>
        <v>5150</v>
      </c>
    </row>
    <row r="28" spans="1:3" ht="15.75" thickBot="1">
      <c r="A28" s="55">
        <v>170</v>
      </c>
      <c r="B28" t="s">
        <v>148</v>
      </c>
      <c r="C28" s="73">
        <f ca="1">VLOOKUP(A28,HOJA!$A$31:$J$315,10,0)</f>
        <v>4000</v>
      </c>
    </row>
    <row r="29" spans="1:3" ht="15.75" thickBot="1">
      <c r="A29" s="55">
        <v>180</v>
      </c>
      <c r="B29" t="s">
        <v>149</v>
      </c>
      <c r="C29" s="73">
        <f ca="1">VLOOKUP(A29,HOJA!$A$31:$J$315,10,0)</f>
        <v>3985.9693877551013</v>
      </c>
    </row>
    <row r="30" spans="1:3" ht="15.75" thickBot="1">
      <c r="A30" s="55">
        <v>190</v>
      </c>
      <c r="B30" t="s">
        <v>150</v>
      </c>
      <c r="C30" s="73">
        <f ca="1">VLOOKUP(A30,HOJA!$A$31:$J$315,10,0)</f>
        <v>0</v>
      </c>
    </row>
    <row r="31" spans="1:3" ht="15.75" thickBot="1">
      <c r="A31" s="55">
        <v>200</v>
      </c>
      <c r="B31" t="s">
        <v>151</v>
      </c>
      <c r="C31" s="73">
        <f ca="1">VLOOKUP(A31,HOJA!$A$31:$J$315,10,0)</f>
        <v>0</v>
      </c>
    </row>
    <row r="32" spans="1:3" ht="15.75" thickBot="1">
      <c r="A32" s="55">
        <v>210</v>
      </c>
      <c r="B32" t="s">
        <v>152</v>
      </c>
      <c r="C32" s="73">
        <f ca="1">VLOOKUP(A32,HOJA!$A$31:$J$315,10,0)</f>
        <v>0</v>
      </c>
    </row>
    <row r="33" spans="1:3" ht="15.75" thickBot="1">
      <c r="A33" s="55">
        <v>220</v>
      </c>
      <c r="B33" t="s">
        <v>153</v>
      </c>
      <c r="C33" s="73">
        <f ca="1">VLOOKUP(A33,HOJA!$A$31:$J$315,10,0)</f>
        <v>17000</v>
      </c>
    </row>
    <row r="34" spans="1:3" ht="15.75" thickBot="1">
      <c r="A34" s="55">
        <v>230</v>
      </c>
      <c r="B34" t="s">
        <v>154</v>
      </c>
      <c r="C34" s="73">
        <f ca="1">VLOOKUP(A34,HOJA!$A$31:$J$315,10,0)</f>
        <v>1200</v>
      </c>
    </row>
    <row r="35" spans="1:3" ht="15.75" thickBot="1">
      <c r="A35" s="55">
        <v>240</v>
      </c>
      <c r="B35" s="71" t="s">
        <v>155</v>
      </c>
      <c r="C35" s="73">
        <f ca="1">VLOOKUP(A35,HOJA!$A$31:$J$315,10,0)</f>
        <v>0</v>
      </c>
    </row>
    <row r="36" spans="1:3" ht="15.75" thickBot="1">
      <c r="A36" s="55"/>
      <c r="B36" s="20" t="s">
        <v>191</v>
      </c>
      <c r="C36" s="70">
        <f ca="1">SUM(C22:C35)</f>
        <v>140635.96938775509</v>
      </c>
    </row>
    <row r="37" spans="1:3" ht="15.75" thickBot="1">
      <c r="A37" s="55"/>
      <c r="B37" s="20" t="s">
        <v>192</v>
      </c>
      <c r="C37" s="70">
        <f ca="1">C21+C36</f>
        <v>223985.96938775509</v>
      </c>
    </row>
    <row r="38" spans="1:3" ht="15.75" thickBot="1">
      <c r="A38" s="55"/>
      <c r="B38" s="20" t="s">
        <v>193</v>
      </c>
      <c r="C38" s="70"/>
    </row>
    <row r="39" spans="1:3" ht="15.75" thickBot="1">
      <c r="A39" s="55">
        <v>250</v>
      </c>
      <c r="B39" t="s">
        <v>156</v>
      </c>
      <c r="C39" s="73">
        <f ca="1">VLOOKUP(A39,HOJA!$A$31:$J$315,10,0)</f>
        <v>0</v>
      </c>
    </row>
    <row r="40" spans="1:3" ht="15.75" thickBot="1">
      <c r="A40" s="55">
        <v>260</v>
      </c>
      <c r="B40" t="s">
        <v>157</v>
      </c>
      <c r="C40" s="73">
        <f ca="1">VLOOKUP(A40,HOJA!$A$31:$J$315,10,0)</f>
        <v>-8000</v>
      </c>
    </row>
    <row r="41" spans="1:3" ht="15.75" thickBot="1">
      <c r="A41" s="55">
        <v>270</v>
      </c>
      <c r="B41" t="s">
        <v>194</v>
      </c>
      <c r="C41" s="73">
        <f ca="1">VLOOKUP(A41,HOJA!$A$31:$J$315,10,0)</f>
        <v>-47810</v>
      </c>
    </row>
    <row r="42" spans="1:3" ht="15.75" thickBot="1">
      <c r="A42" s="55">
        <v>280</v>
      </c>
      <c r="B42" t="s">
        <v>159</v>
      </c>
      <c r="C42" s="73">
        <f ca="1">VLOOKUP(A42,HOJA!$A$31:$J$315,10,0)</f>
        <v>-5880</v>
      </c>
    </row>
    <row r="43" spans="1:3" ht="15.75" thickBot="1">
      <c r="A43" s="55">
        <v>290</v>
      </c>
      <c r="B43" t="s">
        <v>160</v>
      </c>
      <c r="C43" s="73">
        <f ca="1">VLOOKUP(A43,HOJA!$A$31:$J$315,10,0)</f>
        <v>-3000</v>
      </c>
    </row>
    <row r="44" spans="1:3" ht="15.75" thickBot="1">
      <c r="A44" s="55">
        <v>300</v>
      </c>
      <c r="B44" t="s">
        <v>161</v>
      </c>
      <c r="C44" s="73">
        <f ca="1">VLOOKUP(A44,HOJA!$A$31:$J$315,10,0)</f>
        <v>0</v>
      </c>
    </row>
    <row r="45" spans="1:3" ht="15.75" thickBot="1">
      <c r="A45" s="55">
        <v>310</v>
      </c>
      <c r="B45" t="s">
        <v>162</v>
      </c>
      <c r="C45" s="73">
        <f ca="1">VLOOKUP(A45,HOJA!$A$31:$J$315,10,0)</f>
        <v>0</v>
      </c>
    </row>
    <row r="46" spans="1:3" ht="15.75" thickBot="1">
      <c r="A46" s="55"/>
      <c r="B46" s="20" t="s">
        <v>195</v>
      </c>
      <c r="C46" s="70">
        <f ca="1">SUM(C39:C45)</f>
        <v>-64690</v>
      </c>
    </row>
    <row r="47" spans="1:3" ht="15.75" thickBot="1">
      <c r="A47" s="55">
        <v>320</v>
      </c>
      <c r="B47" t="s">
        <v>163</v>
      </c>
      <c r="C47" s="73">
        <f ca="1">VLOOKUP(A47,HOJA!$A$31:$J$315,10,0)</f>
        <v>0</v>
      </c>
    </row>
    <row r="48" spans="1:3" ht="15.75" thickBot="1">
      <c r="A48" s="55">
        <v>330</v>
      </c>
      <c r="B48" t="s">
        <v>164</v>
      </c>
      <c r="C48" s="73">
        <f ca="1">VLOOKUP(A48,HOJA!$A$31:$J$315,10,0)</f>
        <v>-1000</v>
      </c>
    </row>
    <row r="49" spans="1:3" ht="15.75" thickBot="1">
      <c r="A49" s="55">
        <v>340</v>
      </c>
      <c r="B49" t="s">
        <v>165</v>
      </c>
      <c r="C49" s="73">
        <f ca="1">VLOOKUP(A49,HOJA!$A$31:$J$315,10,0)</f>
        <v>-9471.301020408162</v>
      </c>
    </row>
    <row r="50" spans="1:3" ht="15.75" thickBot="1">
      <c r="A50" s="55">
        <v>350</v>
      </c>
      <c r="B50" t="s">
        <v>166</v>
      </c>
      <c r="C50" s="73">
        <f ca="1">VLOOKUP(A50,HOJA!$A$31:$J$315,10,0)</f>
        <v>0</v>
      </c>
    </row>
    <row r="51" spans="1:3" ht="15.75" thickBot="1">
      <c r="A51" s="55">
        <v>360</v>
      </c>
      <c r="B51" t="s">
        <v>167</v>
      </c>
      <c r="C51" s="73">
        <f ca="1">VLOOKUP(A51,HOJA!$A$31:$J$315,10,0)</f>
        <v>0</v>
      </c>
    </row>
    <row r="52" spans="1:3" ht="15.75" thickBot="1">
      <c r="A52" s="55">
        <v>370</v>
      </c>
      <c r="B52" t="s">
        <v>168</v>
      </c>
      <c r="C52" s="73">
        <f ca="1">VLOOKUP(A52,HOJA!$A$31:$J$315,10,0)</f>
        <v>-59000</v>
      </c>
    </row>
    <row r="53" spans="1:3" ht="15.75" thickBot="1">
      <c r="A53" s="55">
        <v>380</v>
      </c>
      <c r="B53" t="s">
        <v>169</v>
      </c>
      <c r="C53" s="73">
        <f ca="1">VLOOKUP(A53,HOJA!$A$31:$J$315,10,0)</f>
        <v>0</v>
      </c>
    </row>
    <row r="54" spans="1:3" ht="15.75" thickBot="1">
      <c r="A54" s="74"/>
      <c r="B54" s="20" t="s">
        <v>196</v>
      </c>
      <c r="C54" s="70">
        <f ca="1">SUM(C47:C53)</f>
        <v>-69471.301020408166</v>
      </c>
    </row>
    <row r="55" spans="1:3" ht="15.75" thickBot="1">
      <c r="A55" s="74"/>
      <c r="B55" s="20" t="s">
        <v>197</v>
      </c>
      <c r="C55" s="70">
        <f ca="1">C46+C54</f>
        <v>-134161.30102040817</v>
      </c>
    </row>
    <row r="56" spans="1:3" ht="15.75" thickBot="1">
      <c r="A56" s="74"/>
      <c r="B56" s="20" t="s">
        <v>50</v>
      </c>
      <c r="C56" s="70"/>
    </row>
    <row r="57" spans="1:3" ht="15.75" thickBot="1">
      <c r="A57" s="55">
        <v>390</v>
      </c>
      <c r="B57" t="s">
        <v>170</v>
      </c>
      <c r="C57" s="73">
        <f ca="1">VLOOKUP(A57,HOJA!$A$31:$J$315,10,0)</f>
        <v>-32000</v>
      </c>
    </row>
    <row r="58" spans="1:3" ht="15.75" thickBot="1">
      <c r="A58" s="55">
        <v>400</v>
      </c>
      <c r="B58" t="s">
        <v>171</v>
      </c>
      <c r="C58" s="73">
        <f ca="1">VLOOKUP(A58,HOJA!$A$31:$J$315,10,0)</f>
        <v>0</v>
      </c>
    </row>
    <row r="59" spans="1:3" ht="15.75" thickBot="1">
      <c r="A59" s="55">
        <v>410</v>
      </c>
      <c r="B59" t="s">
        <v>172</v>
      </c>
      <c r="C59" s="73">
        <f ca="1">VLOOKUP(A59,HOJA!$A$31:$J$315,10,0)</f>
        <v>0</v>
      </c>
    </row>
    <row r="60" spans="1:3" ht="15.75" thickBot="1">
      <c r="A60" s="55">
        <v>420</v>
      </c>
      <c r="B60" t="s">
        <v>173</v>
      </c>
      <c r="C60" s="73">
        <f ca="1">VLOOKUP(A60,HOJA!$A$31:$J$315,10,0)</f>
        <v>0</v>
      </c>
    </row>
    <row r="61" spans="1:3" ht="15.75" thickBot="1">
      <c r="A61" s="55">
        <v>430</v>
      </c>
      <c r="B61" t="s">
        <v>174</v>
      </c>
      <c r="C61" s="73">
        <f ca="1">VLOOKUP(A61,HOJA!$A$31:$J$315,10,0)</f>
        <v>-56302.668367346938</v>
      </c>
    </row>
    <row r="62" spans="1:3" ht="15.75" thickBot="1">
      <c r="A62" s="55">
        <v>440</v>
      </c>
      <c r="B62" t="s">
        <v>175</v>
      </c>
      <c r="C62" s="73">
        <f ca="1">VLOOKUP(A62,HOJA!$A$31:$J$315,10,0)</f>
        <v>0</v>
      </c>
    </row>
    <row r="63" spans="1:3" ht="15.75" thickBot="1">
      <c r="A63" s="55">
        <v>450</v>
      </c>
      <c r="B63" t="s">
        <v>176</v>
      </c>
      <c r="C63" s="73">
        <f ca="1">VLOOKUP(A63,HOJA!$A$31:$J$315,10,0)</f>
        <v>-1522</v>
      </c>
    </row>
    <row r="64" spans="1:3" ht="15.75" thickBot="1">
      <c r="A64" s="64"/>
      <c r="B64" s="20" t="s">
        <v>52</v>
      </c>
      <c r="C64" s="70">
        <f ca="1">SUM(C57:C63)</f>
        <v>-89824.668367346938</v>
      </c>
    </row>
    <row r="65" spans="1:3" ht="15.75" thickBot="1">
      <c r="A65" s="64"/>
      <c r="B65" s="20" t="s">
        <v>53</v>
      </c>
      <c r="C65" s="70">
        <f ca="1">C64+C55</f>
        <v>-223985.96938775509</v>
      </c>
    </row>
    <row r="67" spans="1:3">
      <c r="C67" s="72">
        <f ca="1">C37+C65</f>
        <v>0</v>
      </c>
    </row>
    <row r="68" spans="1:3">
      <c r="C68" s="72"/>
    </row>
  </sheetData>
  <sheetProtection password="CA9C" sheet="1" objects="1" scenarios="1"/>
  <mergeCells count="3">
    <mergeCell ref="D1:H1"/>
    <mergeCell ref="D2:H2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Presentación</vt:lpstr>
      <vt:lpstr>Generales</vt:lpstr>
      <vt:lpstr>Códigos</vt:lpstr>
      <vt:lpstr>B.G.</vt:lpstr>
      <vt:lpstr>Registro</vt:lpstr>
      <vt:lpstr>Calculo</vt:lpstr>
      <vt:lpstr>HOJA</vt:lpstr>
      <vt:lpstr>E.S.F.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RINCON</dc:creator>
  <cp:lastModifiedBy>catolsto</cp:lastModifiedBy>
  <dcterms:created xsi:type="dcterms:W3CDTF">2015-04-17T10:17:21Z</dcterms:created>
  <dcterms:modified xsi:type="dcterms:W3CDTF">2016-10-06T00:44:16Z</dcterms:modified>
</cp:coreProperties>
</file>